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oyster\Downloads\"/>
    </mc:Choice>
  </mc:AlternateContent>
  <xr:revisionPtr revIDLastSave="0" documentId="8_{14258ABA-0D82-4A52-84CA-46DF617FBFF6}" xr6:coauthVersionLast="47" xr6:coauthVersionMax="47" xr10:uidLastSave="{00000000-0000-0000-0000-000000000000}"/>
  <bookViews>
    <workbookView xWindow="-108" yWindow="-108" windowWidth="23256" windowHeight="12456" xr2:uid="{BED20240-DC78-40D3-B2E5-A9B04B7DC078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1" i="1" l="1"/>
  <c r="G311" i="1"/>
  <c r="E311" i="1"/>
  <c r="C311" i="1"/>
  <c r="I165" i="1"/>
  <c r="G165" i="1"/>
  <c r="E165" i="1"/>
  <c r="D22" i="1"/>
  <c r="I290" i="1"/>
  <c r="I289" i="1"/>
  <c r="I263" i="1"/>
  <c r="I258" i="1"/>
  <c r="I246" i="1"/>
  <c r="I245" i="1"/>
  <c r="I244" i="1"/>
  <c r="I241" i="1"/>
  <c r="I240" i="1"/>
  <c r="I231" i="1"/>
  <c r="I232" i="1"/>
  <c r="I226" i="1"/>
  <c r="I227" i="1"/>
  <c r="I225" i="1"/>
  <c r="I218" i="1"/>
  <c r="I217" i="1"/>
  <c r="I210" i="1"/>
  <c r="I198" i="1"/>
  <c r="I283" i="1"/>
  <c r="I197" i="1"/>
  <c r="I196" i="1"/>
  <c r="I182" i="1"/>
  <c r="I181" i="1"/>
  <c r="I183" i="1"/>
  <c r="I171" i="1"/>
  <c r="I170" i="1"/>
  <c r="I164" i="1"/>
  <c r="I161" i="1"/>
  <c r="I160" i="1"/>
  <c r="I159" i="1"/>
  <c r="I158" i="1"/>
  <c r="I156" i="1"/>
  <c r="I155" i="1"/>
  <c r="I154" i="1"/>
  <c r="J136" i="1"/>
  <c r="I132" i="1"/>
  <c r="J131" i="1"/>
  <c r="J129" i="1"/>
  <c r="J128" i="1"/>
  <c r="I123" i="1"/>
  <c r="I112" i="1"/>
  <c r="I203" i="1"/>
  <c r="I106" i="1"/>
  <c r="J120" i="1"/>
  <c r="J105" i="1"/>
  <c r="I101" i="1"/>
  <c r="I100" i="1"/>
  <c r="I99" i="1"/>
  <c r="J85" i="1"/>
  <c r="J84" i="1"/>
  <c r="I86" i="1"/>
  <c r="J76" i="1"/>
  <c r="I76" i="1"/>
  <c r="J75" i="1"/>
  <c r="J74" i="1"/>
  <c r="I70" i="1"/>
  <c r="J68" i="1"/>
  <c r="I64" i="1"/>
  <c r="J63" i="1"/>
  <c r="J62" i="1"/>
  <c r="I58" i="1"/>
  <c r="I310" i="1"/>
  <c r="J56" i="1"/>
  <c r="J54" i="1"/>
  <c r="I51" i="1"/>
  <c r="I50" i="1"/>
  <c r="I49" i="1"/>
  <c r="I37" i="1"/>
  <c r="J36" i="1"/>
  <c r="I32" i="1"/>
  <c r="J31" i="1"/>
  <c r="I26" i="1"/>
  <c r="J25" i="1"/>
  <c r="J24" i="1"/>
  <c r="J23" i="1"/>
  <c r="I20" i="1"/>
  <c r="I15" i="1"/>
  <c r="J12" i="1"/>
  <c r="G182" i="1"/>
  <c r="G181" i="1"/>
  <c r="G171" i="1"/>
  <c r="E171" i="1"/>
  <c r="C171" i="1"/>
  <c r="G170" i="1"/>
  <c r="E170" i="1"/>
  <c r="C170" i="1"/>
  <c r="G164" i="1"/>
  <c r="E164" i="1"/>
  <c r="C164" i="1"/>
  <c r="G161" i="1"/>
  <c r="G160" i="1"/>
  <c r="G159" i="1"/>
  <c r="G158" i="1"/>
  <c r="G156" i="1"/>
  <c r="G155" i="1"/>
  <c r="G154" i="1"/>
  <c r="E161" i="1"/>
  <c r="E160" i="1"/>
  <c r="E159" i="1"/>
  <c r="E158" i="1"/>
  <c r="E156" i="1"/>
  <c r="E155" i="1"/>
  <c r="E154" i="1"/>
  <c r="C161" i="1"/>
  <c r="C155" i="1"/>
  <c r="C154" i="1"/>
  <c r="C160" i="1"/>
  <c r="C159" i="1"/>
  <c r="C158" i="1"/>
  <c r="C156" i="1"/>
  <c r="A150" i="1"/>
  <c r="I90" i="1"/>
  <c r="J90" i="1"/>
  <c r="I204" i="1"/>
  <c r="J112" i="1"/>
  <c r="J132" i="1"/>
  <c r="J106" i="1"/>
  <c r="J117" i="1"/>
  <c r="I205" i="1"/>
  <c r="I206" i="1"/>
  <c r="I166" i="1"/>
  <c r="J121" i="1"/>
  <c r="I199" i="1"/>
  <c r="I201" i="1" s="1"/>
  <c r="I208" i="1" s="1"/>
  <c r="I215" i="1" s="1"/>
  <c r="I223" i="1" s="1"/>
  <c r="I229" i="1" s="1"/>
  <c r="I234" i="1" s="1"/>
  <c r="I265" i="1" s="1"/>
  <c r="I281" i="1" s="1"/>
  <c r="I220" i="1"/>
  <c r="I268" i="1"/>
  <c r="I300" i="1"/>
  <c r="J110" i="1"/>
  <c r="J123" i="1"/>
  <c r="I200" i="1"/>
  <c r="I212" i="1"/>
  <c r="I213" i="1" s="1"/>
  <c r="I256" i="1"/>
  <c r="I273" i="1"/>
  <c r="I277" i="1" s="1"/>
  <c r="I279" i="1" s="1"/>
  <c r="I172" i="1"/>
  <c r="I39" i="1"/>
  <c r="I91" i="1"/>
  <c r="J91" i="1"/>
  <c r="J104" i="1"/>
  <c r="J118" i="1"/>
  <c r="J122" i="1"/>
  <c r="J130" i="1"/>
  <c r="I211" i="1"/>
  <c r="I243" i="1"/>
  <c r="I253" i="1"/>
  <c r="I259" i="1" s="1"/>
  <c r="I257" i="1"/>
  <c r="I269" i="1"/>
  <c r="I274" i="1"/>
  <c r="I296" i="1"/>
  <c r="I301" i="1"/>
  <c r="I308" i="1"/>
  <c r="I66" i="1"/>
  <c r="I28" i="1"/>
  <c r="I114" i="1"/>
  <c r="J119" i="1"/>
  <c r="J127" i="1"/>
  <c r="I249" i="1"/>
  <c r="I254" i="1"/>
  <c r="I270" i="1"/>
  <c r="I275" i="1"/>
  <c r="I297" i="1"/>
  <c r="I302" i="1"/>
  <c r="J111" i="1"/>
  <c r="I219" i="1"/>
  <c r="I221" i="1"/>
  <c r="I250" i="1"/>
  <c r="I255" i="1"/>
  <c r="I267" i="1"/>
  <c r="I271" i="1" s="1"/>
  <c r="C172" i="1"/>
  <c r="E172" i="1"/>
  <c r="G172" i="1"/>
  <c r="I251" i="1"/>
  <c r="I294" i="1"/>
  <c r="I292" i="1"/>
  <c r="I298" i="1"/>
  <c r="I41" i="1"/>
  <c r="I78" i="1"/>
  <c r="I293" i="1"/>
  <c r="J114" i="1"/>
  <c r="I321" i="1"/>
  <c r="I125" i="1"/>
  <c r="I242" i="1"/>
  <c r="I247" i="1" s="1"/>
  <c r="I261" i="1" s="1"/>
  <c r="J69" i="1"/>
  <c r="J61" i="1"/>
  <c r="J57" i="1"/>
  <c r="J14" i="1"/>
  <c r="J17" i="1"/>
  <c r="J83" i="1"/>
  <c r="J37" i="1"/>
  <c r="J30" i="1"/>
  <c r="J18" i="1"/>
  <c r="J82" i="1"/>
  <c r="J72" i="1"/>
  <c r="J60" i="1"/>
  <c r="J13" i="1"/>
  <c r="J78" i="1"/>
  <c r="J41" i="1"/>
  <c r="J34" i="1"/>
  <c r="J22" i="1"/>
  <c r="J11" i="1"/>
  <c r="I93" i="1"/>
  <c r="J81" i="1"/>
  <c r="J55" i="1"/>
  <c r="J35" i="1"/>
  <c r="J19" i="1"/>
  <c r="J20" i="1"/>
  <c r="J64" i="1"/>
  <c r="J15" i="1"/>
  <c r="J26" i="1"/>
  <c r="J86" i="1"/>
  <c r="J58" i="1"/>
  <c r="J32" i="1"/>
  <c r="J70" i="1"/>
  <c r="J39" i="1"/>
  <c r="I134" i="1"/>
  <c r="J125" i="1"/>
  <c r="I305" i="1"/>
  <c r="I306" i="1"/>
  <c r="J66" i="1"/>
  <c r="J28" i="1"/>
  <c r="G290" i="1"/>
  <c r="G300" i="1"/>
  <c r="E290" i="1"/>
  <c r="E297" i="1"/>
  <c r="C290" i="1"/>
  <c r="C297" i="1"/>
  <c r="G289" i="1"/>
  <c r="E289" i="1"/>
  <c r="C289" i="1"/>
  <c r="A287" i="1"/>
  <c r="A285" i="1"/>
  <c r="G263" i="1"/>
  <c r="E263" i="1"/>
  <c r="G258" i="1"/>
  <c r="E258" i="1"/>
  <c r="G246" i="1"/>
  <c r="E246" i="1"/>
  <c r="G245" i="1"/>
  <c r="E245" i="1"/>
  <c r="G244" i="1"/>
  <c r="E244" i="1"/>
  <c r="G241" i="1"/>
  <c r="E241" i="1"/>
  <c r="G240" i="1"/>
  <c r="E240" i="1"/>
  <c r="A236" i="1"/>
  <c r="G231" i="1"/>
  <c r="G232" i="1" s="1"/>
  <c r="E231" i="1"/>
  <c r="G226" i="1"/>
  <c r="E226" i="1"/>
  <c r="G225" i="1"/>
  <c r="E225" i="1"/>
  <c r="G218" i="1"/>
  <c r="E218" i="1"/>
  <c r="G217" i="1"/>
  <c r="E217" i="1"/>
  <c r="G210" i="1"/>
  <c r="E210" i="1"/>
  <c r="G203" i="1"/>
  <c r="E203" i="1"/>
  <c r="G198" i="1"/>
  <c r="E198" i="1"/>
  <c r="G197" i="1"/>
  <c r="E197" i="1"/>
  <c r="G196" i="1"/>
  <c r="E196" i="1"/>
  <c r="A194" i="1"/>
  <c r="A238" i="1"/>
  <c r="A192" i="1"/>
  <c r="C144" i="1"/>
  <c r="H136" i="1"/>
  <c r="F136" i="1"/>
  <c r="D136" i="1"/>
  <c r="G132" i="1"/>
  <c r="E132" i="1"/>
  <c r="C132" i="1"/>
  <c r="H131" i="1"/>
  <c r="D131" i="1"/>
  <c r="H129" i="1"/>
  <c r="F129" i="1"/>
  <c r="D129" i="1"/>
  <c r="H128" i="1"/>
  <c r="F128" i="1"/>
  <c r="D128" i="1"/>
  <c r="G123" i="1"/>
  <c r="E123" i="1"/>
  <c r="C123" i="1"/>
  <c r="G112" i="1"/>
  <c r="E112" i="1"/>
  <c r="C112" i="1"/>
  <c r="G106" i="1"/>
  <c r="E106" i="1"/>
  <c r="F130" i="1"/>
  <c r="C106" i="1"/>
  <c r="H105" i="1"/>
  <c r="F105" i="1"/>
  <c r="D105" i="1"/>
  <c r="G101" i="1"/>
  <c r="E101" i="1"/>
  <c r="C101" i="1"/>
  <c r="G100" i="1"/>
  <c r="E100" i="1"/>
  <c r="C100" i="1"/>
  <c r="G99" i="1"/>
  <c r="E99" i="1"/>
  <c r="C99" i="1"/>
  <c r="A95" i="1"/>
  <c r="G86" i="1"/>
  <c r="E86" i="1"/>
  <c r="C86" i="1"/>
  <c r="H85" i="1"/>
  <c r="F85" i="1"/>
  <c r="D85" i="1"/>
  <c r="H84" i="1"/>
  <c r="F84" i="1"/>
  <c r="D84" i="1"/>
  <c r="G76" i="1"/>
  <c r="E76" i="1"/>
  <c r="C76" i="1"/>
  <c r="H75" i="1"/>
  <c r="F75" i="1"/>
  <c r="D75" i="1"/>
  <c r="H74" i="1"/>
  <c r="F74" i="1"/>
  <c r="D74" i="1"/>
  <c r="G70" i="1"/>
  <c r="E70" i="1"/>
  <c r="C70" i="1"/>
  <c r="H68" i="1"/>
  <c r="F68" i="1"/>
  <c r="D68" i="1"/>
  <c r="G64" i="1"/>
  <c r="E64" i="1"/>
  <c r="C64" i="1"/>
  <c r="H63" i="1"/>
  <c r="F63" i="1"/>
  <c r="D63" i="1"/>
  <c r="H62" i="1"/>
  <c r="F62" i="1"/>
  <c r="D62" i="1"/>
  <c r="G58" i="1"/>
  <c r="G310" i="1"/>
  <c r="E58" i="1"/>
  <c r="E310" i="1"/>
  <c r="C58" i="1"/>
  <c r="H56" i="1"/>
  <c r="F56" i="1"/>
  <c r="D56" i="1"/>
  <c r="H54" i="1"/>
  <c r="F54" i="1"/>
  <c r="D54" i="1"/>
  <c r="G51" i="1"/>
  <c r="E51" i="1"/>
  <c r="C51" i="1"/>
  <c r="G50" i="1"/>
  <c r="E50" i="1"/>
  <c r="C50" i="1"/>
  <c r="G49" i="1"/>
  <c r="E49" i="1"/>
  <c r="C49" i="1"/>
  <c r="A45" i="1"/>
  <c r="G37" i="1"/>
  <c r="E37" i="1"/>
  <c r="C37" i="1"/>
  <c r="H36" i="1"/>
  <c r="F36" i="1"/>
  <c r="D36" i="1"/>
  <c r="D34" i="1"/>
  <c r="G32" i="1"/>
  <c r="E32" i="1"/>
  <c r="C32" i="1"/>
  <c r="H31" i="1"/>
  <c r="F31" i="1"/>
  <c r="D31" i="1"/>
  <c r="G26" i="1"/>
  <c r="E26" i="1"/>
  <c r="C26" i="1"/>
  <c r="H25" i="1"/>
  <c r="H24" i="1"/>
  <c r="F24" i="1"/>
  <c r="D24" i="1"/>
  <c r="H23" i="1"/>
  <c r="F23" i="1"/>
  <c r="D23" i="1"/>
  <c r="G20" i="1"/>
  <c r="G308" i="1"/>
  <c r="E20" i="1"/>
  <c r="E308" i="1"/>
  <c r="C20" i="1"/>
  <c r="C308" i="1"/>
  <c r="G15" i="1"/>
  <c r="E15" i="1"/>
  <c r="C15" i="1"/>
  <c r="H12" i="1"/>
  <c r="F12" i="1"/>
  <c r="D12" i="1"/>
  <c r="G90" i="1"/>
  <c r="H90" i="1"/>
  <c r="J134" i="1"/>
  <c r="I138" i="1"/>
  <c r="I143" i="1"/>
  <c r="H130" i="1"/>
  <c r="I315" i="1"/>
  <c r="F111" i="1"/>
  <c r="F118" i="1"/>
  <c r="F110" i="1"/>
  <c r="F119" i="1"/>
  <c r="C296" i="1"/>
  <c r="C298" i="1"/>
  <c r="F122" i="1"/>
  <c r="C300" i="1"/>
  <c r="H120" i="1"/>
  <c r="H110" i="1"/>
  <c r="H118" i="1"/>
  <c r="D122" i="1"/>
  <c r="F123" i="1"/>
  <c r="H112" i="1"/>
  <c r="H123" i="1"/>
  <c r="D110" i="1"/>
  <c r="H111" i="1"/>
  <c r="D118" i="1"/>
  <c r="H119" i="1"/>
  <c r="H122" i="1"/>
  <c r="H127" i="1"/>
  <c r="E300" i="1"/>
  <c r="D76" i="1"/>
  <c r="D132" i="1"/>
  <c r="H76" i="1"/>
  <c r="D112" i="1"/>
  <c r="F117" i="1"/>
  <c r="D120" i="1"/>
  <c r="F121" i="1"/>
  <c r="D127" i="1"/>
  <c r="F132" i="1"/>
  <c r="E274" i="1"/>
  <c r="E270" i="1"/>
  <c r="C166" i="1"/>
  <c r="G297" i="1"/>
  <c r="E166" i="1"/>
  <c r="G166" i="1"/>
  <c r="D117" i="1"/>
  <c r="D121" i="1"/>
  <c r="C310" i="1"/>
  <c r="G296" i="1"/>
  <c r="D111" i="1"/>
  <c r="F112" i="1"/>
  <c r="H117" i="1"/>
  <c r="D119" i="1"/>
  <c r="F120" i="1"/>
  <c r="H121" i="1"/>
  <c r="D123" i="1"/>
  <c r="F127" i="1"/>
  <c r="D130" i="1"/>
  <c r="F131" i="1"/>
  <c r="H132" i="1"/>
  <c r="G200" i="1"/>
  <c r="G270" i="1"/>
  <c r="G301" i="1"/>
  <c r="G302" i="1"/>
  <c r="E301" i="1"/>
  <c r="E302" i="1"/>
  <c r="C301" i="1"/>
  <c r="C302" i="1"/>
  <c r="H104" i="1"/>
  <c r="F104" i="1"/>
  <c r="E296" i="1"/>
  <c r="E298" i="1"/>
  <c r="D104" i="1"/>
  <c r="E39" i="1"/>
  <c r="E91" i="1"/>
  <c r="F91" i="1"/>
  <c r="G114" i="1"/>
  <c r="G321" i="1"/>
  <c r="E28" i="1"/>
  <c r="F106" i="1"/>
  <c r="G219" i="1"/>
  <c r="E269" i="1"/>
  <c r="G256" i="1"/>
  <c r="E66" i="1"/>
  <c r="E293" i="1"/>
  <c r="G66" i="1"/>
  <c r="E227" i="1"/>
  <c r="E242" i="1"/>
  <c r="E250" i="1"/>
  <c r="E251" i="1" s="1"/>
  <c r="E257" i="1"/>
  <c r="E267" i="1"/>
  <c r="E283" i="1"/>
  <c r="E212" i="1"/>
  <c r="E255" i="1"/>
  <c r="C66" i="1"/>
  <c r="C90" i="1"/>
  <c r="D90" i="1"/>
  <c r="E204" i="1"/>
  <c r="E220" i="1"/>
  <c r="E253" i="1"/>
  <c r="E268" i="1"/>
  <c r="C28" i="1"/>
  <c r="F76" i="1"/>
  <c r="G199" i="1"/>
  <c r="G201" i="1" s="1"/>
  <c r="H106" i="1"/>
  <c r="G283" i="1"/>
  <c r="G267" i="1"/>
  <c r="G271" i="1" s="1"/>
  <c r="G255" i="1"/>
  <c r="G250" i="1"/>
  <c r="G212" i="1"/>
  <c r="G268" i="1"/>
  <c r="G254" i="1"/>
  <c r="G205" i="1"/>
  <c r="G274" i="1"/>
  <c r="G257" i="1"/>
  <c r="G249" i="1"/>
  <c r="G242" i="1"/>
  <c r="G220" i="1"/>
  <c r="G39" i="1"/>
  <c r="G91" i="1"/>
  <c r="H91" i="1"/>
  <c r="D106" i="1"/>
  <c r="C114" i="1"/>
  <c r="C321" i="1"/>
  <c r="G227" i="1"/>
  <c r="G243" i="1"/>
  <c r="G247" i="1" s="1"/>
  <c r="G261" i="1" s="1"/>
  <c r="G275" i="1"/>
  <c r="G315" i="1"/>
  <c r="G28" i="1"/>
  <c r="C39" i="1"/>
  <c r="C91" i="1"/>
  <c r="D91" i="1"/>
  <c r="G204" i="1"/>
  <c r="G206" i="1" s="1"/>
  <c r="G211" i="1"/>
  <c r="G253" i="1"/>
  <c r="G259" i="1" s="1"/>
  <c r="G269" i="1"/>
  <c r="G273" i="1"/>
  <c r="G277" i="1" s="1"/>
  <c r="G279" i="1" s="1"/>
  <c r="E199" i="1"/>
  <c r="E201" i="1" s="1"/>
  <c r="E208" i="1" s="1"/>
  <c r="E215" i="1" s="1"/>
  <c r="E232" i="1"/>
  <c r="E315" i="1"/>
  <c r="E114" i="1"/>
  <c r="E321" i="1"/>
  <c r="E275" i="1"/>
  <c r="E254" i="1"/>
  <c r="E249" i="1"/>
  <c r="E211" i="1"/>
  <c r="E213" i="1" s="1"/>
  <c r="E205" i="1"/>
  <c r="E206" i="1" s="1"/>
  <c r="E200" i="1"/>
  <c r="E219" i="1"/>
  <c r="E221" i="1" s="1"/>
  <c r="E243" i="1"/>
  <c r="E256" i="1"/>
  <c r="E273" i="1"/>
  <c r="E90" i="1"/>
  <c r="F90" i="1"/>
  <c r="I276" i="1"/>
  <c r="I144" i="1"/>
  <c r="I318" i="1"/>
  <c r="I157" i="1"/>
  <c r="I162" i="1"/>
  <c r="I322" i="1"/>
  <c r="J138" i="1"/>
  <c r="I319" i="1"/>
  <c r="E41" i="1"/>
  <c r="F70" i="1"/>
  <c r="G125" i="1"/>
  <c r="H125" i="1"/>
  <c r="G293" i="1"/>
  <c r="F66" i="1"/>
  <c r="E294" i="1"/>
  <c r="F82" i="1"/>
  <c r="F61" i="1"/>
  <c r="F83" i="1"/>
  <c r="F60" i="1"/>
  <c r="C293" i="1"/>
  <c r="G298" i="1"/>
  <c r="F58" i="1"/>
  <c r="G294" i="1"/>
  <c r="C294" i="1"/>
  <c r="H114" i="1"/>
  <c r="F34" i="1"/>
  <c r="F35" i="1"/>
  <c r="F39" i="1"/>
  <c r="F37" i="1"/>
  <c r="F30" i="1"/>
  <c r="F25" i="1"/>
  <c r="F32" i="1"/>
  <c r="F19" i="1"/>
  <c r="F22" i="1"/>
  <c r="F26" i="1"/>
  <c r="F20" i="1"/>
  <c r="F18" i="1"/>
  <c r="F28" i="1"/>
  <c r="F14" i="1"/>
  <c r="F17" i="1"/>
  <c r="F11" i="1"/>
  <c r="F13" i="1"/>
  <c r="F15" i="1"/>
  <c r="G292" i="1"/>
  <c r="G78" i="1"/>
  <c r="C78" i="1"/>
  <c r="G221" i="1"/>
  <c r="C292" i="1"/>
  <c r="E78" i="1"/>
  <c r="G251" i="1"/>
  <c r="E125" i="1"/>
  <c r="F114" i="1"/>
  <c r="C41" i="1"/>
  <c r="D66" i="1"/>
  <c r="G41" i="1"/>
  <c r="I316" i="1"/>
  <c r="G213" i="1"/>
  <c r="D114" i="1"/>
  <c r="C125" i="1"/>
  <c r="F41" i="1"/>
  <c r="F81" i="1"/>
  <c r="F55" i="1"/>
  <c r="F72" i="1"/>
  <c r="F57" i="1"/>
  <c r="F69" i="1"/>
  <c r="F64" i="1"/>
  <c r="F86" i="1"/>
  <c r="I323" i="1"/>
  <c r="I312" i="1"/>
  <c r="I176" i="1"/>
  <c r="I187" i="1"/>
  <c r="I175" i="1"/>
  <c r="I186" i="1"/>
  <c r="I168" i="1"/>
  <c r="J162" i="1"/>
  <c r="G134" i="1"/>
  <c r="G138" i="1"/>
  <c r="E316" i="1"/>
  <c r="C306" i="1"/>
  <c r="C305" i="1"/>
  <c r="E292" i="1"/>
  <c r="G305" i="1"/>
  <c r="G306" i="1"/>
  <c r="H83" i="1"/>
  <c r="G316" i="1"/>
  <c r="E93" i="1"/>
  <c r="E305" i="1"/>
  <c r="E306" i="1"/>
  <c r="D83" i="1"/>
  <c r="D81" i="1"/>
  <c r="D69" i="1"/>
  <c r="D60" i="1"/>
  <c r="D82" i="1"/>
  <c r="D55" i="1"/>
  <c r="D57" i="1"/>
  <c r="D61" i="1"/>
  <c r="D72" i="1"/>
  <c r="D70" i="1"/>
  <c r="D58" i="1"/>
  <c r="D64" i="1"/>
  <c r="D86" i="1"/>
  <c r="H35" i="1"/>
  <c r="H81" i="1"/>
  <c r="H72" i="1"/>
  <c r="H60" i="1"/>
  <c r="H55" i="1"/>
  <c r="H69" i="1"/>
  <c r="H57" i="1"/>
  <c r="H82" i="1"/>
  <c r="H61" i="1"/>
  <c r="H58" i="1"/>
  <c r="H64" i="1"/>
  <c r="H86" i="1"/>
  <c r="H70" i="1"/>
  <c r="H66" i="1"/>
  <c r="F78" i="1"/>
  <c r="D35" i="1"/>
  <c r="D37" i="1"/>
  <c r="H34" i="1"/>
  <c r="H37" i="1"/>
  <c r="D39" i="1"/>
  <c r="D25" i="1"/>
  <c r="H30" i="1"/>
  <c r="H32" i="1"/>
  <c r="H39" i="1"/>
  <c r="D30" i="1"/>
  <c r="D32" i="1"/>
  <c r="H22" i="1"/>
  <c r="H26" i="1"/>
  <c r="D26" i="1"/>
  <c r="H18" i="1"/>
  <c r="H19" i="1"/>
  <c r="D18" i="1"/>
  <c r="D19" i="1"/>
  <c r="H17" i="1"/>
  <c r="H20" i="1"/>
  <c r="H28" i="1"/>
  <c r="D17" i="1"/>
  <c r="D20" i="1"/>
  <c r="D28" i="1"/>
  <c r="H13" i="1"/>
  <c r="H14" i="1"/>
  <c r="D13" i="1"/>
  <c r="D14" i="1"/>
  <c r="H11" i="1"/>
  <c r="H15" i="1"/>
  <c r="D11" i="1"/>
  <c r="D15" i="1"/>
  <c r="E134" i="1"/>
  <c r="F125" i="1"/>
  <c r="C134" i="1"/>
  <c r="D125" i="1"/>
  <c r="C93" i="1"/>
  <c r="D41" i="1"/>
  <c r="D78" i="1"/>
  <c r="H41" i="1"/>
  <c r="G93" i="1"/>
  <c r="H78" i="1"/>
  <c r="H134" i="1"/>
  <c r="I188" i="1"/>
  <c r="J168" i="1"/>
  <c r="I177" i="1"/>
  <c r="I178" i="1"/>
  <c r="I189" i="1"/>
  <c r="G157" i="1"/>
  <c r="G162" i="1"/>
  <c r="H162" i="1"/>
  <c r="G183" i="1"/>
  <c r="G322" i="1"/>
  <c r="G318" i="1"/>
  <c r="G319" i="1"/>
  <c r="G143" i="1"/>
  <c r="H138" i="1"/>
  <c r="E138" i="1"/>
  <c r="F134" i="1"/>
  <c r="D134" i="1"/>
  <c r="C138" i="1"/>
  <c r="G187" i="1"/>
  <c r="G186" i="1"/>
  <c r="E157" i="1"/>
  <c r="E162" i="1"/>
  <c r="F162" i="1"/>
  <c r="E183" i="1"/>
  <c r="C157" i="1"/>
  <c r="C162" i="1"/>
  <c r="C183" i="1"/>
  <c r="G168" i="1"/>
  <c r="G175" i="1"/>
  <c r="G176" i="1"/>
  <c r="G144" i="1"/>
  <c r="G276" i="1"/>
  <c r="G323" i="1"/>
  <c r="G312" i="1"/>
  <c r="E322" i="1"/>
  <c r="E319" i="1"/>
  <c r="E318" i="1"/>
  <c r="E143" i="1"/>
  <c r="C319" i="1"/>
  <c r="C322" i="1"/>
  <c r="C318" i="1"/>
  <c r="F138" i="1"/>
  <c r="D138" i="1"/>
  <c r="G189" i="1"/>
  <c r="G188" i="1"/>
  <c r="C168" i="1"/>
  <c r="C175" i="1"/>
  <c r="C176" i="1"/>
  <c r="D162" i="1"/>
  <c r="G178" i="1"/>
  <c r="G177" i="1"/>
  <c r="E168" i="1"/>
  <c r="E175" i="1"/>
  <c r="E176" i="1"/>
  <c r="H168" i="1"/>
  <c r="E144" i="1"/>
  <c r="E276" i="1"/>
  <c r="E323" i="1"/>
  <c r="E312" i="1"/>
  <c r="C323" i="1"/>
  <c r="C312" i="1"/>
  <c r="E178" i="1"/>
  <c r="E177" i="1"/>
  <c r="C178" i="1"/>
  <c r="C177" i="1"/>
  <c r="D168" i="1"/>
  <c r="F168" i="1"/>
  <c r="G208" i="1" l="1"/>
  <c r="G215" i="1" s="1"/>
  <c r="G223" i="1" s="1"/>
  <c r="G229" i="1" s="1"/>
  <c r="G234" i="1" s="1"/>
  <c r="G265" i="1" s="1"/>
  <c r="G281" i="1" s="1"/>
  <c r="E259" i="1"/>
  <c r="E223" i="1"/>
  <c r="E229" i="1" s="1"/>
  <c r="E234" i="1" s="1"/>
  <c r="E247" i="1"/>
  <c r="E277" i="1"/>
  <c r="E271" i="1"/>
  <c r="E261" i="1"/>
  <c r="E265" i="1" s="1"/>
  <c r="E279" i="1" l="1"/>
  <c r="E281" i="1" s="1"/>
</calcChain>
</file>

<file path=xl/sharedStrings.xml><?xml version="1.0" encoding="utf-8"?>
<sst xmlns="http://schemas.openxmlformats.org/spreadsheetml/2006/main" count="254" uniqueCount="207">
  <si>
    <t>Company Name</t>
  </si>
  <si>
    <t>Balance Sheet</t>
  </si>
  <si>
    <t>Year</t>
  </si>
  <si>
    <t># of Months</t>
  </si>
  <si>
    <t>Statement Type</t>
  </si>
  <si>
    <t>$</t>
  </si>
  <si>
    <t>%</t>
  </si>
  <si>
    <t>ASSETS</t>
  </si>
  <si>
    <t>Cash</t>
  </si>
  <si>
    <t>Marketable Securities</t>
  </si>
  <si>
    <t>Accounts Receivable/Costs in Excess</t>
  </si>
  <si>
    <t>Inventory</t>
  </si>
  <si>
    <t>Total Current Assets</t>
  </si>
  <si>
    <t>Land</t>
  </si>
  <si>
    <t>Other Fixed Assets</t>
  </si>
  <si>
    <t>Less: Accumulated Depreciation (-)</t>
  </si>
  <si>
    <t>Total Net Fixed Assets</t>
  </si>
  <si>
    <t>Prepaid/Deferred Expenses</t>
  </si>
  <si>
    <t>Other Receivables</t>
  </si>
  <si>
    <t>Deferred Tax Asset</t>
  </si>
  <si>
    <t>Other Assets</t>
  </si>
  <si>
    <t>Total Other Operating Assets</t>
  </si>
  <si>
    <t>Total Non-Current Assets</t>
  </si>
  <si>
    <t>Due from Shareholders</t>
  </si>
  <si>
    <t>Due from/Investment in Related Interests</t>
  </si>
  <si>
    <t>Total Related Interests Assets</t>
  </si>
  <si>
    <t>Goodwill</t>
  </si>
  <si>
    <t>Other Intangibles</t>
  </si>
  <si>
    <t>Less: Accumulated Amortization (-)</t>
  </si>
  <si>
    <t>Total Other Intangibles</t>
  </si>
  <si>
    <t>Total Intangible Assets</t>
  </si>
  <si>
    <t>TOTAL ASSETS</t>
  </si>
  <si>
    <t>Balance Sheet (Assets) 
Spreading Comments</t>
  </si>
  <si>
    <t>LIABILITIES</t>
  </si>
  <si>
    <t>Overdrafts</t>
  </si>
  <si>
    <t>Line of Credit</t>
  </si>
  <si>
    <t>Other Short Term Loans</t>
  </si>
  <si>
    <t>CPLTD/Capital Leases</t>
  </si>
  <si>
    <t>Total Short Term Funded Debt</t>
  </si>
  <si>
    <t>Accounts Payable</t>
  </si>
  <si>
    <t>Accrued Expenses</t>
  </si>
  <si>
    <t>Income Taxes Payable</t>
  </si>
  <si>
    <t>Other Liabilities/Billings in Excess</t>
  </si>
  <si>
    <t>Total Operating Liabilities</t>
  </si>
  <si>
    <t>Total Current Liabilities</t>
  </si>
  <si>
    <t>Due to Shareholders</t>
  </si>
  <si>
    <t>Due to Related Interests</t>
  </si>
  <si>
    <t>Total Related Interests Liabilities</t>
  </si>
  <si>
    <t>Long Term Debt/Capital Leases</t>
  </si>
  <si>
    <t>Deferred Income</t>
  </si>
  <si>
    <t>Deferred Tax Liability</t>
  </si>
  <si>
    <t>Total Other Non-Current Liabilities</t>
  </si>
  <si>
    <t>TOTAL LIABILITIES</t>
  </si>
  <si>
    <t>NET WORTH</t>
  </si>
  <si>
    <t>Stock</t>
  </si>
  <si>
    <t>Paid In Capital</t>
  </si>
  <si>
    <t>Retained Earnings</t>
  </si>
  <si>
    <t>Less: Treasury Stock (-)</t>
  </si>
  <si>
    <t>Other Equity Accounts</t>
  </si>
  <si>
    <t>TOTAL NET WORTH</t>
  </si>
  <si>
    <t>Balance Sheet (Liabilities/Net Worth) Spreading Comments</t>
  </si>
  <si>
    <t>Working Capital</t>
  </si>
  <si>
    <t>Tangible Net Worth</t>
  </si>
  <si>
    <t>Balance Sheet Variance (should be zero)</t>
  </si>
  <si>
    <t>Income Statement</t>
  </si>
  <si>
    <t>REVENUES</t>
  </si>
  <si>
    <t>Sales Revenues</t>
  </si>
  <si>
    <t>Other Operating Revenues</t>
  </si>
  <si>
    <t>TOTAL REVENUES</t>
  </si>
  <si>
    <t>EXPENSES</t>
  </si>
  <si>
    <t>Cost of Goods Sold</t>
  </si>
  <si>
    <t>Cost of Goods Sold - Depreciation</t>
  </si>
  <si>
    <t>Total Cost of Goods Sold</t>
  </si>
  <si>
    <t>Total Gross Profit</t>
  </si>
  <si>
    <t>Operating Expenses</t>
  </si>
  <si>
    <t>Officer Compensation</t>
  </si>
  <si>
    <t>Payroll</t>
  </si>
  <si>
    <t>Selling, General &amp; Administrative</t>
  </si>
  <si>
    <t>Depreciation</t>
  </si>
  <si>
    <t>Amortization</t>
  </si>
  <si>
    <t>Total Operating Expenses</t>
  </si>
  <si>
    <t>Operating Income</t>
  </si>
  <si>
    <t>Interest Expense</t>
  </si>
  <si>
    <t>Interest Income</t>
  </si>
  <si>
    <t>Other Income</t>
  </si>
  <si>
    <t>Gain/(Loss) on Sale of Asset</t>
  </si>
  <si>
    <t>Extraordinary Income/(Expense)</t>
  </si>
  <si>
    <t>Total Other Income/(Expense)</t>
  </si>
  <si>
    <t>Net Operating Income</t>
  </si>
  <si>
    <t>Income Taxes</t>
  </si>
  <si>
    <t>NET INCOME</t>
  </si>
  <si>
    <t>Retained Earnings Reconciliation</t>
  </si>
  <si>
    <t>Dividends/Distributions (-)</t>
  </si>
  <si>
    <t>Accounting Adjustments</t>
  </si>
  <si>
    <t>Unexplained Adjustments</t>
  </si>
  <si>
    <t>Total Retained Earnings Adjustments</t>
  </si>
  <si>
    <t>Income Statement / Reconciliation 
Spreading Comments</t>
  </si>
  <si>
    <t>UCA Cash Flow</t>
  </si>
  <si>
    <t>Sales/Revenues</t>
  </si>
  <si>
    <t>Change in Accounts Receivable</t>
  </si>
  <si>
    <t>Change in Deferred Revenue</t>
  </si>
  <si>
    <t>Cash From Sales</t>
  </si>
  <si>
    <t>Change in Inventory</t>
  </si>
  <si>
    <t>Change in Accounts Payable</t>
  </si>
  <si>
    <t>Cash Paid to Suppliers</t>
  </si>
  <si>
    <t>Cash Gross Profit</t>
  </si>
  <si>
    <t>SG&amp;A Expenses</t>
  </si>
  <si>
    <t>Change in Prepaids/Deferreds</t>
  </si>
  <si>
    <t>Change in Accrued Expenses</t>
  </si>
  <si>
    <t>Cash Operating Expenses</t>
  </si>
  <si>
    <t>Cash Operating Income</t>
  </si>
  <si>
    <t>Other Operating Income</t>
  </si>
  <si>
    <t>Other Income, including Interest</t>
  </si>
  <si>
    <t>Change in Other Operating Liabilities</t>
  </si>
  <si>
    <t>Other Income &amp; Taxes Paid</t>
  </si>
  <si>
    <t>Net Cash After Operations</t>
  </si>
  <si>
    <t>Dividends/Distributions</t>
  </si>
  <si>
    <t>Cash Paid for Dividends &amp; Interest</t>
  </si>
  <si>
    <t>Net Cash Income</t>
  </si>
  <si>
    <t>CPLTD/Capital Leases (prior period)</t>
  </si>
  <si>
    <t>Cash Paid for Debt Amortization</t>
  </si>
  <si>
    <t>Cash After Debt Amortization</t>
  </si>
  <si>
    <t>Change in Gross Fixed Assets</t>
  </si>
  <si>
    <t>Change in Accumulated Depreciation</t>
  </si>
  <si>
    <t>Cost of Sales Depreciation</t>
  </si>
  <si>
    <t>SG&amp;A Depreciation</t>
  </si>
  <si>
    <t>Gain (Loss) on Asset Sale</t>
  </si>
  <si>
    <t>Change in Net Fixed Assets</t>
  </si>
  <si>
    <t>Change in Other Assets</t>
  </si>
  <si>
    <t>Change in Other Receivables</t>
  </si>
  <si>
    <t>Change in Due from Shareholder</t>
  </si>
  <si>
    <t>Change in Due from/Investment in Related Interests</t>
  </si>
  <si>
    <t>Change in Goodwill</t>
  </si>
  <si>
    <t>Change in Other Intangibles</t>
  </si>
  <si>
    <t>Change in Accumulated Amortization</t>
  </si>
  <si>
    <t>Change in Net Intangibles</t>
  </si>
  <si>
    <t>Cash Paid for Plant &amp; Other Assets</t>
  </si>
  <si>
    <t>Extraordinary Gain (Loss)</t>
  </si>
  <si>
    <t>Financing Surplus (Requirements)</t>
  </si>
  <si>
    <t>Change in Overdrafts</t>
  </si>
  <si>
    <t>Change in Line of Credit</t>
  </si>
  <si>
    <t>Change in Short Term Loans</t>
  </si>
  <si>
    <t>Long Term Debt Financing Activity</t>
  </si>
  <si>
    <t>Total Funded Debt Financing</t>
  </si>
  <si>
    <t>Change in Due to Shareholder</t>
  </si>
  <si>
    <t>Change in Due to Related Interests</t>
  </si>
  <si>
    <t>Other Net Worth Changes</t>
  </si>
  <si>
    <t>Account Changes/Unexplained Adjustments</t>
  </si>
  <si>
    <t>Total Other Financing</t>
  </si>
  <si>
    <t>Total Financing</t>
  </si>
  <si>
    <t>TOTAL CHANGE IN CASH &amp; CASH EQUIVALENTS</t>
  </si>
  <si>
    <t>ACTUAL CHANGE IN CASH &amp; CASH EQUIVALENTS</t>
  </si>
  <si>
    <t>Financial Ratios</t>
  </si>
  <si>
    <t>Working Capital &amp; Activity Ratios</t>
  </si>
  <si>
    <t>Current Ratio</t>
  </si>
  <si>
    <t>Quick Ratio</t>
  </si>
  <si>
    <t>A/R Days on Hand</t>
  </si>
  <si>
    <t>Inventory Days on Hand</t>
  </si>
  <si>
    <t>Operating Cycle</t>
  </si>
  <si>
    <t>A/P Days on Hand</t>
  </si>
  <si>
    <t>Accrual Days on Hand</t>
  </si>
  <si>
    <t>Combined A/P &amp; Accrual Days on Hand</t>
  </si>
  <si>
    <t>Leverage Ratios</t>
  </si>
  <si>
    <t>Debt/Tangible Net Worth</t>
  </si>
  <si>
    <t>Long Term Debt/Net Fixed Assets</t>
  </si>
  <si>
    <t>Funded Debt</t>
  </si>
  <si>
    <t>EBITDA (adjusted)</t>
  </si>
  <si>
    <t>Funded Debt to EBITDA (adjusted)</t>
  </si>
  <si>
    <t>Growth &amp; Profitability Ratios</t>
  </si>
  <si>
    <t>Sales Growth</t>
  </si>
  <si>
    <t>Asset Growth</t>
  </si>
  <si>
    <t>Return on Assets</t>
  </si>
  <si>
    <t>Return on Equity</t>
  </si>
  <si>
    <t>Gross Margin</t>
  </si>
  <si>
    <t>Net Margin</t>
  </si>
  <si>
    <t>EBIDA (adjusted) Margin</t>
  </si>
  <si>
    <t>Debt/Net Worth</t>
  </si>
  <si>
    <t>Projection</t>
  </si>
  <si>
    <r>
      <t xml:space="preserve">Balance Sheet  </t>
    </r>
    <r>
      <rPr>
        <sz val="10"/>
        <rFont val="Times New Roman"/>
        <family val="1"/>
      </rPr>
      <t>(continued)</t>
    </r>
  </si>
  <si>
    <r>
      <t xml:space="preserve">UCA Cash Flow </t>
    </r>
    <r>
      <rPr>
        <sz val="10"/>
        <rFont val="Times New Roman"/>
        <family val="1"/>
      </rPr>
      <t xml:space="preserve"> (continued)</t>
    </r>
  </si>
  <si>
    <t>Compilation</t>
  </si>
  <si>
    <t>Repairs &amp; Maintenance</t>
  </si>
  <si>
    <t>EBIDA Cash Flow</t>
  </si>
  <si>
    <t>Total Revenue</t>
  </si>
  <si>
    <t>Net Income</t>
  </si>
  <si>
    <t>Plus: Depreciation/Amortization</t>
  </si>
  <si>
    <t>Plus: Interest Expense</t>
  </si>
  <si>
    <t>Less: Gain/(Loss) on Sale of Assets</t>
  </si>
  <si>
    <t>Less: Extraordinary Income/(Expense)</t>
  </si>
  <si>
    <t xml:space="preserve">Change in Shareholder Loans </t>
  </si>
  <si>
    <t>Actual DSC Pre-distribution</t>
  </si>
  <si>
    <t>Actual Cash Surplus (Deficiency) Pre-distribution</t>
  </si>
  <si>
    <t>Actual DSC Post-distribution</t>
  </si>
  <si>
    <t>Actual Cash Surplus (Deficiency) Post-distribution</t>
  </si>
  <si>
    <t>CPLTD (prior period)</t>
  </si>
  <si>
    <t>Interest Expense (current period)</t>
  </si>
  <si>
    <t>Pre-distribution Cash Flow Available for Debt Service</t>
  </si>
  <si>
    <t>Shareholder Distributions</t>
  </si>
  <si>
    <t>Post-distribution Cash Flow Available for Debt Service</t>
  </si>
  <si>
    <t>Total Actual Debt Service</t>
  </si>
  <si>
    <t>CPLTD (current period)</t>
  </si>
  <si>
    <t>Interest Expense (estimated at 6%)</t>
  </si>
  <si>
    <t>Total Proposed Debt Service</t>
  </si>
  <si>
    <t>Proposed DSC Pre-distribution</t>
  </si>
  <si>
    <t>Proposed DSC Post-distribution</t>
  </si>
  <si>
    <t>Proposed Cash Surplus (Deficiency) Pre-distribution</t>
  </si>
  <si>
    <t>Proposed Cash Surplus (Deficiency) Post-distribution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</si>
</sst>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.0_);_(* \(#,##0.0\);_(* &quot;-&quot;?_);_(@_)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u/>
      <sz val="11"/>
      <name val="Times New Roman"/>
      <family val="1"/>
    </font>
    <font>
      <sz val="12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quotePrefix="1" applyFont="1" applyBorder="1"/>
    <xf numFmtId="0" fontId="2" fillId="0" borderId="2" xfId="0" applyFont="1" applyBorder="1" applyAlignment="1">
      <alignment horizontal="right"/>
    </xf>
    <xf numFmtId="0" fontId="2" fillId="0" borderId="3" xfId="0" quotePrefix="1" applyFont="1" applyBorder="1"/>
    <xf numFmtId="0" fontId="2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3" fillId="0" borderId="9" xfId="0" applyFont="1" applyBorder="1"/>
    <xf numFmtId="164" fontId="3" fillId="0" borderId="9" xfId="0" applyNumberFormat="1" applyFont="1" applyBorder="1" applyAlignment="1">
      <alignment horizontal="right"/>
    </xf>
    <xf numFmtId="0" fontId="3" fillId="0" borderId="10" xfId="0" applyFont="1" applyBorder="1"/>
    <xf numFmtId="4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0" fontId="3" fillId="0" borderId="13" xfId="0" applyFont="1" applyBorder="1"/>
    <xf numFmtId="41" fontId="3" fillId="0" borderId="14" xfId="0" applyNumberFormat="1" applyFont="1" applyBorder="1"/>
    <xf numFmtId="164" fontId="3" fillId="0" borderId="15" xfId="0" applyNumberFormat="1" applyFont="1" applyBorder="1" applyAlignment="1">
      <alignment horizontal="right"/>
    </xf>
    <xf numFmtId="0" fontId="3" fillId="0" borderId="16" xfId="0" applyFont="1" applyBorder="1"/>
    <xf numFmtId="41" fontId="3" fillId="0" borderId="17" xfId="0" applyNumberFormat="1" applyFont="1" applyBorder="1"/>
    <xf numFmtId="164" fontId="3" fillId="0" borderId="18" xfId="0" applyNumberFormat="1" applyFont="1" applyBorder="1" applyAlignment="1">
      <alignment horizontal="right"/>
    </xf>
    <xf numFmtId="0" fontId="2" fillId="0" borderId="9" xfId="0" applyFont="1" applyBorder="1"/>
    <xf numFmtId="41" fontId="2" fillId="0" borderId="8" xfId="0" applyNumberFormat="1" applyFont="1" applyBorder="1"/>
    <xf numFmtId="164" fontId="2" fillId="0" borderId="19" xfId="0" applyNumberFormat="1" applyFont="1" applyBorder="1" applyAlignment="1">
      <alignment horizontal="right"/>
    </xf>
    <xf numFmtId="0" fontId="2" fillId="0" borderId="0" xfId="0" applyFont="1"/>
    <xf numFmtId="41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14" xfId="0" applyFont="1" applyBorder="1"/>
    <xf numFmtId="0" fontId="3" fillId="0" borderId="20" xfId="0" applyFont="1" applyBorder="1"/>
    <xf numFmtId="0" fontId="3" fillId="0" borderId="8" xfId="0" applyFont="1" applyBorder="1"/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horizontal="right"/>
    </xf>
    <xf numFmtId="0" fontId="3" fillId="0" borderId="15" xfId="0" applyFont="1" applyBorder="1"/>
    <xf numFmtId="0" fontId="2" fillId="0" borderId="19" xfId="0" applyFont="1" applyBorder="1"/>
    <xf numFmtId="41" fontId="3" fillId="0" borderId="9" xfId="0" applyNumberFormat="1" applyFont="1" applyBorder="1"/>
    <xf numFmtId="0" fontId="7" fillId="0" borderId="0" xfId="0" applyFont="1"/>
    <xf numFmtId="0" fontId="2" fillId="0" borderId="11" xfId="0" applyFont="1" applyBorder="1"/>
    <xf numFmtId="41" fontId="3" fillId="0" borderId="21" xfId="0" applyNumberFormat="1" applyFont="1" applyBorder="1"/>
    <xf numFmtId="164" fontId="3" fillId="0" borderId="21" xfId="0" applyNumberFormat="1" applyFont="1" applyBorder="1" applyAlignment="1">
      <alignment horizontal="right"/>
    </xf>
    <xf numFmtId="0" fontId="2" fillId="0" borderId="14" xfId="0" applyFont="1" applyBorder="1"/>
    <xf numFmtId="41" fontId="3" fillId="0" borderId="20" xfId="0" applyNumberFormat="1" applyFont="1" applyBorder="1"/>
    <xf numFmtId="164" fontId="3" fillId="0" borderId="20" xfId="0" applyNumberFormat="1" applyFont="1" applyBorder="1" applyAlignment="1">
      <alignment horizontal="right"/>
    </xf>
    <xf numFmtId="0" fontId="2" fillId="0" borderId="15" xfId="0" applyFont="1" applyBorder="1"/>
    <xf numFmtId="41" fontId="2" fillId="0" borderId="14" xfId="0" applyNumberFormat="1" applyFont="1" applyBorder="1"/>
    <xf numFmtId="164" fontId="2" fillId="0" borderId="15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3" fillId="0" borderId="0" xfId="0" applyNumberFormat="1" applyFont="1" applyAlignment="1">
      <alignment horizontal="center"/>
    </xf>
    <xf numFmtId="41" fontId="2" fillId="0" borderId="1" xfId="0" applyNumberFormat="1" applyFont="1" applyBorder="1"/>
    <xf numFmtId="41" fontId="2" fillId="0" borderId="22" xfId="0" applyNumberFormat="1" applyFont="1" applyBorder="1" applyAlignment="1">
      <alignment horizontal="right"/>
    </xf>
    <xf numFmtId="41" fontId="2" fillId="0" borderId="0" xfId="0" applyNumberFormat="1" applyFont="1"/>
    <xf numFmtId="0" fontId="2" fillId="0" borderId="5" xfId="0" quotePrefix="1" applyFont="1" applyBorder="1"/>
    <xf numFmtId="0" fontId="2" fillId="0" borderId="23" xfId="0" applyFont="1" applyBorder="1" applyAlignment="1">
      <alignment horizontal="right"/>
    </xf>
    <xf numFmtId="41" fontId="3" fillId="0" borderId="15" xfId="0" applyNumberFormat="1" applyFont="1" applyBorder="1"/>
    <xf numFmtId="41" fontId="2" fillId="0" borderId="15" xfId="0" applyNumberFormat="1" applyFont="1" applyBorder="1"/>
    <xf numFmtId="41" fontId="3" fillId="0" borderId="8" xfId="0" applyNumberFormat="1" applyFont="1" applyBorder="1"/>
    <xf numFmtId="41" fontId="2" fillId="0" borderId="19" xfId="0" applyNumberFormat="1" applyFont="1" applyBorder="1"/>
    <xf numFmtId="41" fontId="2" fillId="0" borderId="20" xfId="0" applyNumberFormat="1" applyFont="1" applyBorder="1"/>
    <xf numFmtId="41" fontId="2" fillId="0" borderId="2" xfId="0" applyNumberFormat="1" applyFont="1" applyBorder="1" applyAlignment="1">
      <alignment horizontal="right"/>
    </xf>
    <xf numFmtId="41" fontId="3" fillId="0" borderId="10" xfId="0" applyNumberFormat="1" applyFont="1" applyBorder="1"/>
    <xf numFmtId="41" fontId="3" fillId="0" borderId="12" xfId="0" applyNumberFormat="1" applyFont="1" applyBorder="1"/>
    <xf numFmtId="41" fontId="3" fillId="0" borderId="13" xfId="0" applyNumberFormat="1" applyFont="1" applyBorder="1"/>
    <xf numFmtId="43" fontId="3" fillId="0" borderId="14" xfId="0" applyNumberFormat="1" applyFont="1" applyBorder="1"/>
    <xf numFmtId="165" fontId="3" fillId="0" borderId="13" xfId="0" applyNumberFormat="1" applyFont="1" applyBorder="1"/>
    <xf numFmtId="165" fontId="3" fillId="0" borderId="14" xfId="0" applyNumberFormat="1" applyFont="1" applyBorder="1"/>
    <xf numFmtId="165" fontId="3" fillId="0" borderId="15" xfId="0" applyNumberFormat="1" applyFont="1" applyBorder="1"/>
    <xf numFmtId="10" fontId="3" fillId="0" borderId="14" xfId="0" applyNumberFormat="1" applyFont="1" applyBorder="1"/>
    <xf numFmtId="41" fontId="9" fillId="0" borderId="0" xfId="0" applyNumberFormat="1" applyFont="1"/>
    <xf numFmtId="41" fontId="10" fillId="0" borderId="0" xfId="0" applyNumberFormat="1" applyFont="1"/>
    <xf numFmtId="41" fontId="9" fillId="0" borderId="10" xfId="0" applyNumberFormat="1" applyFont="1" applyBorder="1"/>
    <xf numFmtId="41" fontId="9" fillId="0" borderId="11" xfId="0" applyNumberFormat="1" applyFont="1" applyBorder="1"/>
    <xf numFmtId="41" fontId="9" fillId="0" borderId="12" xfId="0" applyNumberFormat="1" applyFont="1" applyBorder="1"/>
    <xf numFmtId="41" fontId="9" fillId="0" borderId="13" xfId="0" applyNumberFormat="1" applyFont="1" applyBorder="1"/>
    <xf numFmtId="41" fontId="9" fillId="0" borderId="14" xfId="0" applyNumberFormat="1" applyFont="1" applyBorder="1"/>
    <xf numFmtId="41" fontId="9" fillId="0" borderId="15" xfId="0" applyNumberFormat="1" applyFont="1" applyBorder="1"/>
    <xf numFmtId="41" fontId="9" fillId="0" borderId="16" xfId="0" applyNumberFormat="1" applyFont="1" applyBorder="1"/>
    <xf numFmtId="41" fontId="9" fillId="0" borderId="17" xfId="0" applyNumberFormat="1" applyFont="1" applyBorder="1"/>
    <xf numFmtId="41" fontId="9" fillId="0" borderId="18" xfId="0" applyNumberFormat="1" applyFont="1" applyBorder="1"/>
    <xf numFmtId="41" fontId="10" fillId="0" borderId="8" xfId="0" applyNumberFormat="1" applyFont="1" applyBorder="1"/>
    <xf numFmtId="41" fontId="10" fillId="0" borderId="19" xfId="0" applyNumberFormat="1" applyFont="1" applyBorder="1"/>
    <xf numFmtId="41" fontId="10" fillId="0" borderId="8" xfId="0" applyNumberFormat="1" applyFont="1" applyBorder="1" applyAlignment="1">
      <alignment horizontal="left" vertical="center"/>
    </xf>
    <xf numFmtId="165" fontId="11" fillId="0" borderId="19" xfId="0" applyNumberFormat="1" applyFont="1" applyBorder="1" applyAlignment="1">
      <alignment horizontal="left" vertical="center"/>
    </xf>
    <xf numFmtId="41" fontId="9" fillId="0" borderId="0" xfId="0" applyNumberFormat="1" applyFont="1" applyAlignment="1">
      <alignment horizontal="left" vertical="center"/>
    </xf>
    <xf numFmtId="41" fontId="9" fillId="0" borderId="1" xfId="0" applyNumberFormat="1" applyFont="1" applyBorder="1"/>
    <xf numFmtId="41" fontId="9" fillId="0" borderId="22" xfId="0" applyNumberFormat="1" applyFont="1" applyBorder="1"/>
    <xf numFmtId="41" fontId="9" fillId="0" borderId="2" xfId="0" applyNumberFormat="1" applyFont="1" applyBorder="1"/>
    <xf numFmtId="41" fontId="10" fillId="0" borderId="3" xfId="0" applyNumberFormat="1" applyFont="1" applyBorder="1"/>
    <xf numFmtId="41" fontId="10" fillId="0" borderId="4" xfId="0" applyNumberFormat="1" applyFont="1" applyBorder="1"/>
    <xf numFmtId="41" fontId="12" fillId="0" borderId="3" xfId="0" applyNumberFormat="1" applyFont="1" applyBorder="1"/>
    <xf numFmtId="41" fontId="12" fillId="0" borderId="4" xfId="0" applyNumberFormat="1" applyFont="1" applyBorder="1"/>
    <xf numFmtId="41" fontId="12" fillId="0" borderId="0" xfId="0" applyNumberFormat="1" applyFont="1"/>
    <xf numFmtId="41" fontId="9" fillId="0" borderId="5" xfId="0" applyNumberFormat="1" applyFont="1" applyBorder="1"/>
    <xf numFmtId="41" fontId="9" fillId="0" borderId="23" xfId="0" applyNumberFormat="1" applyFont="1" applyBorder="1"/>
    <xf numFmtId="41" fontId="9" fillId="0" borderId="6" xfId="0" applyNumberFormat="1" applyFont="1" applyBorder="1"/>
    <xf numFmtId="165" fontId="11" fillId="0" borderId="19" xfId="0" applyNumberFormat="1" applyFont="1" applyBorder="1"/>
    <xf numFmtId="43" fontId="10" fillId="0" borderId="0" xfId="0" applyNumberFormat="1" applyFont="1"/>
    <xf numFmtId="41" fontId="13" fillId="0" borderId="0" xfId="0" applyNumberFormat="1" applyFont="1" applyAlignment="1">
      <alignment horizontal="center"/>
    </xf>
    <xf numFmtId="41" fontId="14" fillId="0" borderId="0" xfId="0" applyNumberFormat="1" applyFont="1" applyAlignment="1">
      <alignment horizontal="center"/>
    </xf>
    <xf numFmtId="41" fontId="9" fillId="0" borderId="0" xfId="0" applyNumberFormat="1" applyFont="1" applyAlignment="1">
      <alignment horizontal="center"/>
    </xf>
    <xf numFmtId="41" fontId="3" fillId="0" borderId="14" xfId="0" applyNumberFormat="1" applyFont="1" applyBorder="1"/>
    <xf numFmtId="0" fontId="15" fillId="0" borderId="20" xfId="0" applyFont="1" applyBorder="1"/>
    <xf numFmtId="0" fontId="15" fillId="0" borderId="15" xfId="0" applyFont="1" applyBorder="1"/>
    <xf numFmtId="41" fontId="2" fillId="0" borderId="8" xfId="0" applyNumberFormat="1" applyFont="1" applyBorder="1"/>
    <xf numFmtId="0" fontId="15" fillId="0" borderId="9" xfId="0" applyFont="1" applyBorder="1"/>
    <xf numFmtId="0" fontId="15" fillId="0" borderId="19" xfId="0" applyFont="1" applyBorder="1"/>
    <xf numFmtId="41" fontId="1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15" fillId="0" borderId="19" xfId="0" applyNumberFormat="1" applyFont="1" applyBorder="1"/>
    <xf numFmtId="1" fontId="2" fillId="0" borderId="8" xfId="0" applyNumberFormat="1" applyFont="1" applyBorder="1" applyAlignment="1">
      <alignment horizontal="center"/>
    </xf>
    <xf numFmtId="1" fontId="15" fillId="0" borderId="19" xfId="0" applyNumberFormat="1" applyFont="1" applyBorder="1"/>
    <xf numFmtId="0" fontId="6" fillId="0" borderId="14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2" fillId="0" borderId="8" xfId="0" quotePrefix="1" applyNumberFormat="1" applyFont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41" fontId="14" fillId="0" borderId="0" xfId="0" applyNumberFormat="1" applyFont="1" applyAlignment="1">
      <alignment horizontal="center"/>
    </xf>
    <xf numFmtId="41" fontId="9" fillId="0" borderId="0" xfId="0" applyNumberFormat="1" applyFont="1" applyAlignment="1">
      <alignment horizontal="center"/>
    </xf>
    <xf numFmtId="41" fontId="10" fillId="0" borderId="8" xfId="0" applyNumberFormat="1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5" fillId="0" borderId="23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1" fontId="2" fillId="0" borderId="20" xfId="0" applyNumberFormat="1" applyFont="1" applyBorder="1"/>
    <xf numFmtId="0" fontId="17" fillId="0" borderId="20" xfId="0" applyFont="1" applyBorder="1"/>
    <xf numFmtId="0" fontId="17" fillId="0" borderId="15" xfId="0" applyFont="1" applyBorder="1"/>
    <xf numFmtId="41" fontId="2" fillId="0" borderId="9" xfId="0" applyNumberFormat="1" applyFont="1" applyBorder="1"/>
    <xf numFmtId="41" fontId="3" fillId="0" borderId="17" xfId="0" applyNumberFormat="1" applyFont="1" applyBorder="1"/>
    <xf numFmtId="0" fontId="15" fillId="0" borderId="24" xfId="0" applyFont="1" applyBorder="1"/>
    <xf numFmtId="0" fontId="15" fillId="0" borderId="18" xfId="0" applyFont="1" applyBorder="1"/>
    <xf numFmtId="14" fontId="2" fillId="0" borderId="2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15" fillId="0" borderId="6" xfId="0" applyNumberFormat="1" applyFont="1" applyBorder="1"/>
    <xf numFmtId="41" fontId="3" fillId="0" borderId="11" xfId="0" applyNumberFormat="1" applyFont="1" applyBorder="1"/>
    <xf numFmtId="0" fontId="15" fillId="0" borderId="21" xfId="0" applyFont="1" applyBorder="1"/>
    <xf numFmtId="0" fontId="15" fillId="0" borderId="12" xfId="0" applyFont="1" applyBorder="1"/>
    <xf numFmtId="41" fontId="10" fillId="0" borderId="9" xfId="0" applyNumberFormat="1" applyFont="1" applyBorder="1"/>
    <xf numFmtId="0" fontId="0" fillId="0" borderId="19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3" fillId="0" borderId="0" xfId="0" applyFont="1"/>
  </cellXfs>
  <cellStyles count="1">
    <cellStyle name="Normal" xfId="0" builtinId="0"/>
  </cellStyles>
  <dxfs count="8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DC78-DC1E-4CD4-A4B4-361B38737DBC}">
  <sheetPr>
    <pageSetUpPr fitToPage="1"/>
  </sheetPr>
  <dimension ref="A2:J324"/>
  <sheetViews>
    <sheetView tabSelected="1" zoomScaleNormal="100" workbookViewId="0">
      <selection activeCell="G7" sqref="G7:H7"/>
    </sheetView>
  </sheetViews>
  <sheetFormatPr defaultRowHeight="13.8" x14ac:dyDescent="0.25"/>
  <cols>
    <col min="1" max="1" width="4.6640625" style="1" customWidth="1"/>
    <col min="2" max="2" width="50.6640625" style="1" customWidth="1"/>
    <col min="3" max="3" width="13.6640625" style="1" customWidth="1"/>
    <col min="4" max="4" width="7.6640625" style="31" customWidth="1"/>
    <col min="5" max="5" width="13.6640625" style="1" customWidth="1"/>
    <col min="6" max="6" width="7.6640625" style="1" customWidth="1"/>
    <col min="7" max="7" width="13.6640625" style="1" customWidth="1"/>
    <col min="8" max="8" width="7.6640625" style="1" customWidth="1"/>
    <col min="9" max="9" width="13.6640625" style="1" customWidth="1"/>
    <col min="10" max="10" width="7.6640625" style="1" customWidth="1"/>
    <col min="11" max="16384" width="8.88671875" style="1"/>
  </cols>
  <sheetData>
    <row r="2" spans="1:10" ht="17.399999999999999" x14ac:dyDescent="0.3">
      <c r="A2" s="148" t="s">
        <v>0</v>
      </c>
      <c r="B2" s="151"/>
      <c r="C2" s="151"/>
      <c r="D2" s="151"/>
      <c r="E2" s="151"/>
      <c r="F2" s="151"/>
      <c r="G2" s="151"/>
      <c r="H2" s="151"/>
      <c r="I2" s="29"/>
      <c r="J2" s="29"/>
    </row>
    <row r="3" spans="1:10" s="4" customFormat="1" ht="15.6" x14ac:dyDescent="0.3">
      <c r="A3" s="150" t="s">
        <v>1</v>
      </c>
      <c r="B3" s="152"/>
      <c r="C3" s="152"/>
      <c r="D3" s="152"/>
      <c r="E3" s="152"/>
      <c r="F3" s="152"/>
      <c r="G3" s="152"/>
      <c r="H3" s="152"/>
      <c r="I3" s="3"/>
      <c r="J3" s="3"/>
    </row>
    <row r="4" spans="1:10" x14ac:dyDescent="0.25">
      <c r="A4" s="149"/>
      <c r="B4" s="153"/>
      <c r="C4" s="153"/>
      <c r="D4" s="153"/>
      <c r="E4" s="153"/>
      <c r="F4" s="153"/>
      <c r="G4" s="153"/>
      <c r="H4" s="153"/>
    </row>
    <row r="5" spans="1:10" ht="14.25" customHeight="1" thickBot="1" x14ac:dyDescent="0.3">
      <c r="C5" s="128"/>
      <c r="D5" s="128"/>
      <c r="E5" s="128"/>
      <c r="F5" s="128"/>
      <c r="G5" s="128"/>
      <c r="H5" s="128"/>
      <c r="I5" s="128"/>
      <c r="J5" s="128"/>
    </row>
    <row r="6" spans="1:10" ht="14.4" thickBot="1" x14ac:dyDescent="0.3">
      <c r="A6" s="6"/>
      <c r="B6" s="7" t="s">
        <v>2</v>
      </c>
      <c r="C6" s="114">
        <v>44561</v>
      </c>
      <c r="D6" s="129"/>
      <c r="E6" s="114">
        <v>44926</v>
      </c>
      <c r="F6" s="129"/>
      <c r="G6" s="114">
        <v>45291</v>
      </c>
      <c r="H6" s="129"/>
      <c r="I6" s="114" t="s">
        <v>177</v>
      </c>
      <c r="J6" s="129"/>
    </row>
    <row r="7" spans="1:10" ht="15" thickBot="1" x14ac:dyDescent="0.35">
      <c r="A7" s="8"/>
      <c r="B7" s="9" t="s">
        <v>3</v>
      </c>
      <c r="C7" s="116">
        <v>12</v>
      </c>
      <c r="D7" s="117"/>
      <c r="E7" s="116">
        <v>12</v>
      </c>
      <c r="F7" s="117"/>
      <c r="G7" s="116">
        <v>12</v>
      </c>
      <c r="H7" s="117"/>
      <c r="I7" s="116">
        <v>12</v>
      </c>
      <c r="J7" s="117"/>
    </row>
    <row r="8" spans="1:10" ht="14.4" thickBot="1" x14ac:dyDescent="0.3">
      <c r="A8" s="8"/>
      <c r="B8" s="9" t="s">
        <v>4</v>
      </c>
      <c r="C8" s="116" t="s">
        <v>180</v>
      </c>
      <c r="D8" s="130"/>
      <c r="E8" s="116" t="s">
        <v>180</v>
      </c>
      <c r="F8" s="130"/>
      <c r="G8" s="116" t="s">
        <v>180</v>
      </c>
      <c r="H8" s="130"/>
      <c r="I8" s="116" t="s">
        <v>180</v>
      </c>
      <c r="J8" s="130"/>
    </row>
    <row r="9" spans="1:10" ht="14.4" thickBot="1" x14ac:dyDescent="0.3">
      <c r="A9" s="10"/>
      <c r="B9" s="11"/>
      <c r="C9" s="12" t="s">
        <v>5</v>
      </c>
      <c r="D9" s="13" t="s">
        <v>6</v>
      </c>
      <c r="E9" s="12" t="s">
        <v>5</v>
      </c>
      <c r="F9" s="13" t="s">
        <v>6</v>
      </c>
      <c r="G9" s="12" t="s">
        <v>5</v>
      </c>
      <c r="H9" s="13" t="s">
        <v>6</v>
      </c>
      <c r="I9" s="12" t="s">
        <v>5</v>
      </c>
      <c r="J9" s="13" t="s">
        <v>6</v>
      </c>
    </row>
    <row r="10" spans="1:10" ht="14.4" thickBot="1" x14ac:dyDescent="0.3">
      <c r="A10" s="14" t="s">
        <v>7</v>
      </c>
      <c r="B10" s="15"/>
      <c r="C10" s="15"/>
      <c r="D10" s="16"/>
      <c r="E10" s="15"/>
      <c r="F10" s="15"/>
      <c r="G10" s="131"/>
      <c r="H10" s="131"/>
      <c r="I10" s="131"/>
      <c r="J10" s="131"/>
    </row>
    <row r="11" spans="1:10" x14ac:dyDescent="0.25">
      <c r="B11" s="17" t="s">
        <v>8</v>
      </c>
      <c r="C11" s="18"/>
      <c r="D11" s="19" t="str">
        <f>IF(C11=0," ",(+C11/C$41)*100)</f>
        <v xml:space="preserve"> </v>
      </c>
      <c r="E11" s="18"/>
      <c r="F11" s="19" t="str">
        <f>IF(E11=0," ",(+E11/E$41)*100)</f>
        <v xml:space="preserve"> </v>
      </c>
      <c r="G11" s="18"/>
      <c r="H11" s="19" t="str">
        <f>IF(G11=0," ",(+G11/G$41)*100)</f>
        <v xml:space="preserve"> </v>
      </c>
      <c r="I11" s="18"/>
      <c r="J11" s="19" t="str">
        <f>IF(I11=0," ",(+I11/I$41)*100)</f>
        <v xml:space="preserve"> </v>
      </c>
    </row>
    <row r="12" spans="1:10" x14ac:dyDescent="0.25">
      <c r="B12" s="20" t="s">
        <v>9</v>
      </c>
      <c r="C12" s="21"/>
      <c r="D12" s="22" t="str">
        <f t="shared" ref="D12:F15" si="0">IF(C12=0," ",(+C12/C$41)*100)</f>
        <v xml:space="preserve"> </v>
      </c>
      <c r="E12" s="21"/>
      <c r="F12" s="22" t="str">
        <f t="shared" si="0"/>
        <v xml:space="preserve"> </v>
      </c>
      <c r="G12" s="21"/>
      <c r="H12" s="22" t="str">
        <f>IF(G12=0," ",(+G12/G$41)*100)</f>
        <v xml:space="preserve"> </v>
      </c>
      <c r="I12" s="21"/>
      <c r="J12" s="22" t="str">
        <f>IF(I12=0," ",(+I12/I$41)*100)</f>
        <v xml:space="preserve"> </v>
      </c>
    </row>
    <row r="13" spans="1:10" x14ac:dyDescent="0.25">
      <c r="B13" s="20" t="s">
        <v>10</v>
      </c>
      <c r="C13" s="21"/>
      <c r="D13" s="22" t="str">
        <f t="shared" si="0"/>
        <v xml:space="preserve"> </v>
      </c>
      <c r="E13" s="21"/>
      <c r="F13" s="22" t="str">
        <f t="shared" si="0"/>
        <v xml:space="preserve"> </v>
      </c>
      <c r="G13" s="21"/>
      <c r="H13" s="22" t="str">
        <f>IF(G13=0," ",(+G13/G$41)*100)</f>
        <v xml:space="preserve"> </v>
      </c>
      <c r="I13" s="21"/>
      <c r="J13" s="22" t="str">
        <f>IF(I13=0," ",(+I13/I$41)*100)</f>
        <v xml:space="preserve"> </v>
      </c>
    </row>
    <row r="14" spans="1:10" ht="14.4" thickBot="1" x14ac:dyDescent="0.3">
      <c r="B14" s="23" t="s">
        <v>11</v>
      </c>
      <c r="C14" s="24"/>
      <c r="D14" s="25" t="str">
        <f t="shared" si="0"/>
        <v xml:space="preserve"> </v>
      </c>
      <c r="E14" s="24"/>
      <c r="F14" s="25" t="str">
        <f t="shared" si="0"/>
        <v xml:space="preserve"> </v>
      </c>
      <c r="G14" s="24"/>
      <c r="H14" s="25" t="str">
        <f>IF(G14=0," ",(+G14/G$41)*100)</f>
        <v xml:space="preserve"> </v>
      </c>
      <c r="I14" s="24"/>
      <c r="J14" s="25" t="str">
        <f>IF(I14=0," ",(+I14/I$41)*100)</f>
        <v xml:space="preserve"> </v>
      </c>
    </row>
    <row r="15" spans="1:10" s="29" customFormat="1" ht="14.4" thickBot="1" x14ac:dyDescent="0.3">
      <c r="A15" s="14"/>
      <c r="B15" s="26" t="s">
        <v>12</v>
      </c>
      <c r="C15" s="27">
        <f>SUM(C10:C14)</f>
        <v>0</v>
      </c>
      <c r="D15" s="28" t="str">
        <f t="shared" si="0"/>
        <v xml:space="preserve"> </v>
      </c>
      <c r="E15" s="27">
        <f>SUM(E10:E14)</f>
        <v>0</v>
      </c>
      <c r="F15" s="28" t="str">
        <f t="shared" si="0"/>
        <v xml:space="preserve"> </v>
      </c>
      <c r="G15" s="27">
        <f>SUM(G10:G14)</f>
        <v>0</v>
      </c>
      <c r="H15" s="28" t="str">
        <f>IF(G15=0," ",(+G15/G$41)*100)</f>
        <v xml:space="preserve"> </v>
      </c>
      <c r="I15" s="27">
        <f>SUM(I10:I14)</f>
        <v>0</v>
      </c>
      <c r="J15" s="28" t="str">
        <f>IF(I15=0," ",(+I15/I$41)*100)</f>
        <v xml:space="preserve"> </v>
      </c>
    </row>
    <row r="16" spans="1:10" ht="7.2" customHeight="1" x14ac:dyDescent="0.25">
      <c r="C16" s="30"/>
      <c r="E16" s="30"/>
      <c r="F16" s="31"/>
      <c r="G16" s="30"/>
      <c r="H16" s="31"/>
      <c r="I16" s="30"/>
      <c r="J16" s="31"/>
    </row>
    <row r="17" spans="1:10" x14ac:dyDescent="0.25">
      <c r="B17" s="20" t="s">
        <v>13</v>
      </c>
      <c r="C17" s="21"/>
      <c r="D17" s="22" t="str">
        <f t="shared" ref="D17:F20" si="1">IF(C17=0," ",(+C17/C$41)*100)</f>
        <v xml:space="preserve"> </v>
      </c>
      <c r="E17" s="21"/>
      <c r="F17" s="22" t="str">
        <f t="shared" si="1"/>
        <v xml:space="preserve"> </v>
      </c>
      <c r="G17" s="21"/>
      <c r="H17" s="22" t="str">
        <f>IF(G17=0," ",(+G17/G$41)*100)</f>
        <v xml:space="preserve"> </v>
      </c>
      <c r="I17" s="21"/>
      <c r="J17" s="22" t="str">
        <f>IF(I17=0," ",(+I17/I$41)*100)</f>
        <v xml:space="preserve"> </v>
      </c>
    </row>
    <row r="18" spans="1:10" x14ac:dyDescent="0.25">
      <c r="B18" s="20" t="s">
        <v>14</v>
      </c>
      <c r="C18" s="21"/>
      <c r="D18" s="22" t="str">
        <f t="shared" si="1"/>
        <v xml:space="preserve"> </v>
      </c>
      <c r="E18" s="21"/>
      <c r="F18" s="22" t="str">
        <f t="shared" si="1"/>
        <v xml:space="preserve"> </v>
      </c>
      <c r="G18" s="21"/>
      <c r="H18" s="22" t="str">
        <f>IF(G18=0," ",(+G18/G$41)*100)</f>
        <v xml:space="preserve"> </v>
      </c>
      <c r="I18" s="21"/>
      <c r="J18" s="22" t="str">
        <f>IF(I18=0," ",(+I18/I$41)*100)</f>
        <v xml:space="preserve"> </v>
      </c>
    </row>
    <row r="19" spans="1:10" x14ac:dyDescent="0.25">
      <c r="B19" s="23" t="s">
        <v>15</v>
      </c>
      <c r="C19" s="21"/>
      <c r="D19" s="22" t="str">
        <f t="shared" si="1"/>
        <v xml:space="preserve"> </v>
      </c>
      <c r="E19" s="21"/>
      <c r="F19" s="22" t="str">
        <f t="shared" si="1"/>
        <v xml:space="preserve"> </v>
      </c>
      <c r="G19" s="21"/>
      <c r="H19" s="22" t="str">
        <f>IF(G19=0," ",(+G19/G$41)*100)</f>
        <v xml:space="preserve"> </v>
      </c>
      <c r="I19" s="21"/>
      <c r="J19" s="22" t="str">
        <f>IF(I19=0," ",(+I19/I$41)*100)</f>
        <v xml:space="preserve"> </v>
      </c>
    </row>
    <row r="20" spans="1:10" x14ac:dyDescent="0.25">
      <c r="A20" s="32"/>
      <c r="B20" s="33" t="s">
        <v>16</v>
      </c>
      <c r="C20" s="21">
        <f>SUM(C17:C19)</f>
        <v>0</v>
      </c>
      <c r="D20" s="22" t="str">
        <f t="shared" si="1"/>
        <v xml:space="preserve"> </v>
      </c>
      <c r="E20" s="21">
        <f>SUM(E17:E19)</f>
        <v>0</v>
      </c>
      <c r="F20" s="22" t="str">
        <f t="shared" si="1"/>
        <v xml:space="preserve"> </v>
      </c>
      <c r="G20" s="21">
        <f>SUM(G17:G19)</f>
        <v>0</v>
      </c>
      <c r="H20" s="22" t="str">
        <f>IF(G20=0," ",(+G20/G$41)*100)</f>
        <v xml:space="preserve"> </v>
      </c>
      <c r="I20" s="21">
        <f>SUM(I17:I19)</f>
        <v>0</v>
      </c>
      <c r="J20" s="22" t="str">
        <f>IF(I20=0," ",(+I20/I$41)*100)</f>
        <v xml:space="preserve"> </v>
      </c>
    </row>
    <row r="21" spans="1:10" ht="7.2" customHeight="1" x14ac:dyDescent="0.25">
      <c r="C21" s="30"/>
      <c r="E21" s="30"/>
      <c r="F21" s="31"/>
      <c r="G21" s="30"/>
      <c r="H21" s="31"/>
      <c r="I21" s="30"/>
      <c r="J21" s="31"/>
    </row>
    <row r="22" spans="1:10" x14ac:dyDescent="0.25">
      <c r="B22" s="20" t="s">
        <v>17</v>
      </c>
      <c r="C22" s="21"/>
      <c r="D22" s="22" t="str">
        <f t="shared" ref="D22:F26" si="2">IF(C22=0," ",(+C22/C$41)*100)</f>
        <v xml:space="preserve"> </v>
      </c>
      <c r="E22" s="21"/>
      <c r="F22" s="22" t="str">
        <f t="shared" si="2"/>
        <v xml:space="preserve"> </v>
      </c>
      <c r="G22" s="21"/>
      <c r="H22" s="22" t="str">
        <f>IF(G22=0," ",(+G22/G$41)*100)</f>
        <v xml:space="preserve"> </v>
      </c>
      <c r="I22" s="21"/>
      <c r="J22" s="22" t="str">
        <f>IF(I22=0," ",(+I22/I$41)*100)</f>
        <v xml:space="preserve"> </v>
      </c>
    </row>
    <row r="23" spans="1:10" x14ac:dyDescent="0.25">
      <c r="B23" s="20" t="s">
        <v>18</v>
      </c>
      <c r="C23" s="21"/>
      <c r="D23" s="22" t="str">
        <f t="shared" si="2"/>
        <v xml:space="preserve"> </v>
      </c>
      <c r="E23" s="21"/>
      <c r="F23" s="22" t="str">
        <f t="shared" si="2"/>
        <v xml:space="preserve"> </v>
      </c>
      <c r="G23" s="21"/>
      <c r="H23" s="22" t="str">
        <f>IF(G23=0," ",(+G23/G$41)*100)</f>
        <v xml:space="preserve"> </v>
      </c>
      <c r="I23" s="21"/>
      <c r="J23" s="22" t="str">
        <f>IF(I23=0," ",(+I23/I$41)*100)</f>
        <v xml:space="preserve"> </v>
      </c>
    </row>
    <row r="24" spans="1:10" x14ac:dyDescent="0.25">
      <c r="B24" s="20" t="s">
        <v>19</v>
      </c>
      <c r="C24" s="21"/>
      <c r="D24" s="22" t="str">
        <f t="shared" si="2"/>
        <v xml:space="preserve"> </v>
      </c>
      <c r="E24" s="21"/>
      <c r="F24" s="22" t="str">
        <f t="shared" si="2"/>
        <v xml:space="preserve"> </v>
      </c>
      <c r="G24" s="21"/>
      <c r="H24" s="22" t="str">
        <f>IF(G24=0," ",(+G24/G$41)*100)</f>
        <v xml:space="preserve"> </v>
      </c>
      <c r="I24" s="21"/>
      <c r="J24" s="22" t="str">
        <f>IF(I24=0," ",(+I24/I$41)*100)</f>
        <v xml:space="preserve"> </v>
      </c>
    </row>
    <row r="25" spans="1:10" x14ac:dyDescent="0.25">
      <c r="B25" s="23" t="s">
        <v>20</v>
      </c>
      <c r="C25" s="21"/>
      <c r="D25" s="22" t="str">
        <f t="shared" si="2"/>
        <v xml:space="preserve"> </v>
      </c>
      <c r="E25" s="21"/>
      <c r="F25" s="22" t="str">
        <f t="shared" si="2"/>
        <v xml:space="preserve"> </v>
      </c>
      <c r="G25" s="21"/>
      <c r="H25" s="22" t="str">
        <f>IF(G25=0," ",(+G25/G$41)*100)</f>
        <v xml:space="preserve"> </v>
      </c>
      <c r="I25" s="21"/>
      <c r="J25" s="22" t="str">
        <f>IF(I25=0," ",(+I25/I$41)*100)</f>
        <v xml:space="preserve"> </v>
      </c>
    </row>
    <row r="26" spans="1:10" x14ac:dyDescent="0.25">
      <c r="A26" s="32"/>
      <c r="B26" s="33" t="s">
        <v>21</v>
      </c>
      <c r="C26" s="21">
        <f>SUM(C22:C25)</f>
        <v>0</v>
      </c>
      <c r="D26" s="22" t="str">
        <f t="shared" si="2"/>
        <v xml:space="preserve"> </v>
      </c>
      <c r="E26" s="21">
        <f>SUM(E22:E25)</f>
        <v>0</v>
      </c>
      <c r="F26" s="22" t="str">
        <f t="shared" si="2"/>
        <v xml:space="preserve"> </v>
      </c>
      <c r="G26" s="21">
        <f>SUM(G22:G25)</f>
        <v>0</v>
      </c>
      <c r="H26" s="22" t="str">
        <f>IF(G26=0," ",(+G26/G$41)*100)</f>
        <v xml:space="preserve"> </v>
      </c>
      <c r="I26" s="21">
        <f>SUM(I22:I25)</f>
        <v>0</v>
      </c>
      <c r="J26" s="22" t="str">
        <f>IF(I26=0," ",(+I26/I$41)*100)</f>
        <v xml:space="preserve"> </v>
      </c>
    </row>
    <row r="27" spans="1:10" ht="7.2" customHeight="1" thickBot="1" x14ac:dyDescent="0.3">
      <c r="C27" s="30"/>
      <c r="E27" s="30"/>
      <c r="F27" s="31"/>
      <c r="G27" s="30"/>
      <c r="H27" s="31"/>
      <c r="I27" s="30"/>
      <c r="J27" s="31"/>
    </row>
    <row r="28" spans="1:10" ht="14.4" thickBot="1" x14ac:dyDescent="0.3">
      <c r="A28" s="34"/>
      <c r="B28" s="26" t="s">
        <v>22</v>
      </c>
      <c r="C28" s="27">
        <f>+C20+C26</f>
        <v>0</v>
      </c>
      <c r="D28" s="28" t="str">
        <f>IF(C28=0," ",(+C28/C$41)*100)</f>
        <v xml:space="preserve"> </v>
      </c>
      <c r="E28" s="27">
        <f>+E20+E26</f>
        <v>0</v>
      </c>
      <c r="F28" s="28" t="str">
        <f>IF(E28=0," ",(+E28/E$41)*100)</f>
        <v xml:space="preserve"> </v>
      </c>
      <c r="G28" s="27">
        <f>+G20+G26</f>
        <v>0</v>
      </c>
      <c r="H28" s="28" t="str">
        <f>IF(G28=0," ",(+G28/G$41)*100)</f>
        <v xml:space="preserve"> </v>
      </c>
      <c r="I28" s="27">
        <f>+I20+I26</f>
        <v>0</v>
      </c>
      <c r="J28" s="28" t="str">
        <f>IF(I28=0," ",(+I28/I$41)*100)</f>
        <v xml:space="preserve"> </v>
      </c>
    </row>
    <row r="29" spans="1:10" ht="7.2" customHeight="1" x14ac:dyDescent="0.25">
      <c r="C29" s="30"/>
      <c r="E29" s="30"/>
      <c r="F29" s="31"/>
      <c r="G29" s="30"/>
      <c r="H29" s="31"/>
      <c r="I29" s="30"/>
      <c r="J29" s="31"/>
    </row>
    <row r="30" spans="1:10" x14ac:dyDescent="0.25">
      <c r="B30" s="20" t="s">
        <v>23</v>
      </c>
      <c r="C30" s="21"/>
      <c r="D30" s="22" t="str">
        <f t="shared" ref="D30:F32" si="3">IF(C30=0," ",(+C30/C$41)*100)</f>
        <v xml:space="preserve"> </v>
      </c>
      <c r="E30" s="21"/>
      <c r="F30" s="22" t="str">
        <f t="shared" si="3"/>
        <v xml:space="preserve"> </v>
      </c>
      <c r="G30" s="21"/>
      <c r="H30" s="22" t="str">
        <f>IF(G30=0," ",(+G30/G$41)*100)</f>
        <v xml:space="preserve"> </v>
      </c>
      <c r="I30" s="21"/>
      <c r="J30" s="22" t="str">
        <f>IF(I30=0," ",(+I30/I$41)*100)</f>
        <v xml:space="preserve"> </v>
      </c>
    </row>
    <row r="31" spans="1:10" x14ac:dyDescent="0.25">
      <c r="B31" s="20" t="s">
        <v>24</v>
      </c>
      <c r="C31" s="21"/>
      <c r="D31" s="22" t="str">
        <f t="shared" si="3"/>
        <v xml:space="preserve"> </v>
      </c>
      <c r="E31" s="21"/>
      <c r="F31" s="22" t="str">
        <f t="shared" si="3"/>
        <v xml:space="preserve"> </v>
      </c>
      <c r="G31" s="21"/>
      <c r="H31" s="22" t="str">
        <f>IF(G31=0," ",(+G31/G$41)*100)</f>
        <v xml:space="preserve"> </v>
      </c>
      <c r="I31" s="21"/>
      <c r="J31" s="22" t="str">
        <f>IF(I31=0," ",(+I31/I$41)*100)</f>
        <v xml:space="preserve"> </v>
      </c>
    </row>
    <row r="32" spans="1:10" x14ac:dyDescent="0.25">
      <c r="A32" s="32"/>
      <c r="B32" s="33" t="s">
        <v>25</v>
      </c>
      <c r="C32" s="21">
        <f>SUM(C30:C31)</f>
        <v>0</v>
      </c>
      <c r="D32" s="22" t="str">
        <f t="shared" si="3"/>
        <v xml:space="preserve"> </v>
      </c>
      <c r="E32" s="21">
        <f>SUM(E30:E31)</f>
        <v>0</v>
      </c>
      <c r="F32" s="22" t="str">
        <f t="shared" si="3"/>
        <v xml:space="preserve"> </v>
      </c>
      <c r="G32" s="21">
        <f>SUM(G30:G31)</f>
        <v>0</v>
      </c>
      <c r="H32" s="22" t="str">
        <f>IF(G32=0," ",(+G32/G$41)*100)</f>
        <v xml:space="preserve"> </v>
      </c>
      <c r="I32" s="21">
        <f>SUM(I30:I31)</f>
        <v>0</v>
      </c>
      <c r="J32" s="22" t="str">
        <f>IF(I32=0," ",(+I32/I$41)*100)</f>
        <v xml:space="preserve"> </v>
      </c>
    </row>
    <row r="33" spans="1:10" ht="7.2" customHeight="1" x14ac:dyDescent="0.25">
      <c r="C33" s="30"/>
      <c r="E33" s="30"/>
      <c r="F33" s="31"/>
      <c r="G33" s="30"/>
      <c r="H33" s="31"/>
      <c r="I33" s="30"/>
      <c r="J33" s="31"/>
    </row>
    <row r="34" spans="1:10" x14ac:dyDescent="0.25">
      <c r="B34" s="20" t="s">
        <v>26</v>
      </c>
      <c r="C34" s="21"/>
      <c r="D34" s="22" t="str">
        <f t="shared" ref="D34:F37" si="4">IF(C34=0," ",(+C34/C$41)*100)</f>
        <v xml:space="preserve"> </v>
      </c>
      <c r="E34" s="21"/>
      <c r="F34" s="22" t="str">
        <f t="shared" si="4"/>
        <v xml:space="preserve"> </v>
      </c>
      <c r="G34" s="21"/>
      <c r="H34" s="22" t="str">
        <f>IF(G34=0," ",(+G34/G$41)*100)</f>
        <v xml:space="preserve"> </v>
      </c>
      <c r="I34" s="21"/>
      <c r="J34" s="22" t="str">
        <f>IF(I34=0," ",(+I34/I$41)*100)</f>
        <v xml:space="preserve"> </v>
      </c>
    </row>
    <row r="35" spans="1:10" x14ac:dyDescent="0.25">
      <c r="B35" s="20" t="s">
        <v>27</v>
      </c>
      <c r="C35" s="21"/>
      <c r="D35" s="22" t="str">
        <f t="shared" si="4"/>
        <v xml:space="preserve"> </v>
      </c>
      <c r="E35" s="21"/>
      <c r="F35" s="22" t="str">
        <f t="shared" si="4"/>
        <v xml:space="preserve"> </v>
      </c>
      <c r="G35" s="21"/>
      <c r="H35" s="22" t="str">
        <f>IF(G35=0," ",(+G35/G$41)*100)</f>
        <v xml:space="preserve"> </v>
      </c>
      <c r="I35" s="21"/>
      <c r="J35" s="22" t="str">
        <f>IF(I35=0," ",(+I35/I$41)*100)</f>
        <v xml:space="preserve"> </v>
      </c>
    </row>
    <row r="36" spans="1:10" x14ac:dyDescent="0.25">
      <c r="B36" s="23" t="s">
        <v>28</v>
      </c>
      <c r="C36" s="21"/>
      <c r="D36" s="22" t="str">
        <f t="shared" si="4"/>
        <v xml:space="preserve"> </v>
      </c>
      <c r="E36" s="21"/>
      <c r="F36" s="22" t="str">
        <f t="shared" si="4"/>
        <v xml:space="preserve"> </v>
      </c>
      <c r="G36" s="21"/>
      <c r="H36" s="22" t="str">
        <f>IF(G36=0," ",(+G36/G$41)*100)</f>
        <v xml:space="preserve"> </v>
      </c>
      <c r="I36" s="21"/>
      <c r="J36" s="22" t="str">
        <f>IF(I36=0," ",(+I36/I$41)*100)</f>
        <v xml:space="preserve"> </v>
      </c>
    </row>
    <row r="37" spans="1:10" x14ac:dyDescent="0.25">
      <c r="A37" s="32"/>
      <c r="B37" s="33" t="s">
        <v>29</v>
      </c>
      <c r="C37" s="21">
        <f>SUM(C34:C36)</f>
        <v>0</v>
      </c>
      <c r="D37" s="22" t="str">
        <f t="shared" si="4"/>
        <v xml:space="preserve"> </v>
      </c>
      <c r="E37" s="21">
        <f>SUM(E34:E36)</f>
        <v>0</v>
      </c>
      <c r="F37" s="22" t="str">
        <f t="shared" si="4"/>
        <v xml:space="preserve"> </v>
      </c>
      <c r="G37" s="21">
        <f>SUM(G34:G36)</f>
        <v>0</v>
      </c>
      <c r="H37" s="22" t="str">
        <f>IF(G37=0," ",(+G37/G$41)*100)</f>
        <v xml:space="preserve"> </v>
      </c>
      <c r="I37" s="21">
        <f>SUM(I34:I36)</f>
        <v>0</v>
      </c>
      <c r="J37" s="22" t="str">
        <f>IF(I37=0," ",(+I37/I$41)*100)</f>
        <v xml:space="preserve"> </v>
      </c>
    </row>
    <row r="38" spans="1:10" ht="7.2" customHeight="1" thickBot="1" x14ac:dyDescent="0.3">
      <c r="C38" s="30"/>
      <c r="E38" s="30"/>
      <c r="F38" s="31"/>
      <c r="G38" s="30"/>
      <c r="H38" s="31"/>
      <c r="I38" s="30"/>
      <c r="J38" s="31"/>
    </row>
    <row r="39" spans="1:10" ht="14.4" thickBot="1" x14ac:dyDescent="0.3">
      <c r="A39" s="34"/>
      <c r="B39" s="26" t="s">
        <v>30</v>
      </c>
      <c r="C39" s="27">
        <f>+C37+C32</f>
        <v>0</v>
      </c>
      <c r="D39" s="28" t="str">
        <f>IF(C39=0," ",(+C39/C$41)*100)</f>
        <v xml:space="preserve"> </v>
      </c>
      <c r="E39" s="27">
        <f>+E37+E32</f>
        <v>0</v>
      </c>
      <c r="F39" s="28" t="str">
        <f>IF(E39=0," ",(+E39/E$41)*100)</f>
        <v xml:space="preserve"> </v>
      </c>
      <c r="G39" s="27">
        <f>+G37+G32</f>
        <v>0</v>
      </c>
      <c r="H39" s="28" t="str">
        <f>IF(G39=0," ",(+G39/G$41)*100)</f>
        <v xml:space="preserve"> </v>
      </c>
      <c r="I39" s="27">
        <f>+I37+I32</f>
        <v>0</v>
      </c>
      <c r="J39" s="28" t="str">
        <f>IF(I39=0," ",(+I39/I$41)*100)</f>
        <v xml:space="preserve"> </v>
      </c>
    </row>
    <row r="40" spans="1:10" ht="7.2" customHeight="1" thickBot="1" x14ac:dyDescent="0.3">
      <c r="C40" s="30"/>
      <c r="E40" s="30"/>
      <c r="F40" s="31"/>
      <c r="G40" s="30"/>
      <c r="H40" s="31"/>
      <c r="I40" s="30"/>
      <c r="J40" s="31"/>
    </row>
    <row r="41" spans="1:10" ht="14.4" thickBot="1" x14ac:dyDescent="0.3">
      <c r="A41" s="14" t="s">
        <v>31</v>
      </c>
      <c r="B41" s="26"/>
      <c r="C41" s="27">
        <f>+C39+C28+C15</f>
        <v>0</v>
      </c>
      <c r="D41" s="28" t="str">
        <f>IF(C$41=0,"",IF(C41=0,"N/A",(+C41/C$41)*100))</f>
        <v/>
      </c>
      <c r="E41" s="27">
        <f>+E39+E28+E15</f>
        <v>0</v>
      </c>
      <c r="F41" s="28" t="str">
        <f>IF(E$41=0,"",IF(E41=0,"N/A",(+E41/E$41)*100))</f>
        <v/>
      </c>
      <c r="G41" s="27">
        <f>+G39+G28+G15</f>
        <v>0</v>
      </c>
      <c r="H41" s="28" t="str">
        <f>IF(G$41=0,"",IF(G41=0,"N/A",(+G41/G$41)*100))</f>
        <v/>
      </c>
      <c r="I41" s="27">
        <f>+I39+I28+I15</f>
        <v>0</v>
      </c>
      <c r="J41" s="28" t="str">
        <f>IF(I$41=0,"",IF(I41=0,"N/A",(+I41/I$41)*100))</f>
        <v/>
      </c>
    </row>
    <row r="42" spans="1:10" ht="7.2" customHeight="1" x14ac:dyDescent="0.25"/>
    <row r="43" spans="1:10" ht="31.95" customHeight="1" x14ac:dyDescent="0.25">
      <c r="B43" s="35" t="s">
        <v>32</v>
      </c>
      <c r="C43" s="118"/>
      <c r="D43" s="119"/>
      <c r="E43" s="119"/>
      <c r="F43" s="119"/>
      <c r="G43" s="119"/>
      <c r="H43" s="119"/>
      <c r="I43" s="120"/>
      <c r="J43" s="121"/>
    </row>
    <row r="44" spans="1:10" ht="7.2" customHeight="1" x14ac:dyDescent="0.25"/>
    <row r="45" spans="1:10" ht="17.399999999999999" x14ac:dyDescent="0.3">
      <c r="A45" s="148" t="str">
        <f>+A2</f>
        <v>Company Name</v>
      </c>
      <c r="B45" s="151"/>
      <c r="C45" s="151"/>
      <c r="D45" s="151"/>
      <c r="E45" s="151"/>
      <c r="F45" s="151"/>
      <c r="G45" s="151"/>
      <c r="H45" s="151"/>
      <c r="I45" s="29"/>
      <c r="J45" s="29"/>
    </row>
    <row r="46" spans="1:10" s="4" customFormat="1" ht="15.6" x14ac:dyDescent="0.3">
      <c r="A46" s="150" t="s">
        <v>178</v>
      </c>
      <c r="B46" s="152"/>
      <c r="C46" s="152"/>
      <c r="D46" s="152"/>
      <c r="E46" s="152"/>
      <c r="F46" s="152"/>
      <c r="G46" s="152"/>
      <c r="H46" s="152"/>
      <c r="I46" s="3"/>
      <c r="J46" s="3"/>
    </row>
    <row r="47" spans="1:10" x14ac:dyDescent="0.25">
      <c r="A47" s="149"/>
      <c r="B47" s="153"/>
      <c r="C47" s="153"/>
      <c r="D47" s="153"/>
      <c r="E47" s="153"/>
      <c r="F47" s="153"/>
      <c r="G47" s="153"/>
      <c r="H47" s="153"/>
    </row>
    <row r="48" spans="1:10" ht="7.2" customHeight="1" thickBot="1" x14ac:dyDescent="0.3"/>
    <row r="49" spans="1:10" ht="15" thickBot="1" x14ac:dyDescent="0.35">
      <c r="A49" s="6"/>
      <c r="B49" s="7" t="s">
        <v>2</v>
      </c>
      <c r="C49" s="114">
        <f>IF(C$6=0," ",+C$6)</f>
        <v>44561</v>
      </c>
      <c r="D49" s="115"/>
      <c r="E49" s="114">
        <f>IF(E$6=0," ",+E$6)</f>
        <v>44926</v>
      </c>
      <c r="F49" s="115"/>
      <c r="G49" s="114">
        <f>IF(G$6=0," ",+G$6)</f>
        <v>45291</v>
      </c>
      <c r="H49" s="115"/>
      <c r="I49" s="114" t="str">
        <f>IF(I$6=0," ",+I$6)</f>
        <v>Projection</v>
      </c>
      <c r="J49" s="115"/>
    </row>
    <row r="50" spans="1:10" ht="15" thickBot="1" x14ac:dyDescent="0.35">
      <c r="A50" s="8"/>
      <c r="B50" s="9" t="s">
        <v>3</v>
      </c>
      <c r="C50" s="122">
        <f>IF(C$7=0," ",+C$7)</f>
        <v>12</v>
      </c>
      <c r="D50" s="117"/>
      <c r="E50" s="116">
        <f>IF(E$7=0," ",+E$7)</f>
        <v>12</v>
      </c>
      <c r="F50" s="117"/>
      <c r="G50" s="116">
        <f>IF(G$7=0," ",+G$7)</f>
        <v>12</v>
      </c>
      <c r="H50" s="117"/>
      <c r="I50" s="116">
        <f>IF(I$7=0," ",+I$7)</f>
        <v>12</v>
      </c>
      <c r="J50" s="117"/>
    </row>
    <row r="51" spans="1:10" ht="15" thickBot="1" x14ac:dyDescent="0.35">
      <c r="A51" s="8"/>
      <c r="B51" s="9" t="s">
        <v>4</v>
      </c>
      <c r="C51" s="122" t="str">
        <f>IF(C$8=0," ",+C$8)</f>
        <v>Compilation</v>
      </c>
      <c r="D51" s="117"/>
      <c r="E51" s="122" t="str">
        <f>IF(E$8=0," ",+E$8)</f>
        <v>Compilation</v>
      </c>
      <c r="F51" s="117"/>
      <c r="G51" s="122" t="str">
        <f>IF(G$8=0," ",+G$8)</f>
        <v>Compilation</v>
      </c>
      <c r="H51" s="117"/>
      <c r="I51" s="122" t="str">
        <f>IF(I$8=0," ",+I$8)</f>
        <v>Compilation</v>
      </c>
      <c r="J51" s="117"/>
    </row>
    <row r="52" spans="1:10" ht="14.4" thickBot="1" x14ac:dyDescent="0.3">
      <c r="A52" s="10"/>
      <c r="B52" s="36"/>
      <c r="C52" s="12" t="s">
        <v>5</v>
      </c>
      <c r="D52" s="13" t="s">
        <v>6</v>
      </c>
      <c r="E52" s="12" t="s">
        <v>5</v>
      </c>
      <c r="F52" s="13" t="s">
        <v>6</v>
      </c>
      <c r="G52" s="12" t="s">
        <v>5</v>
      </c>
      <c r="H52" s="13" t="s">
        <v>6</v>
      </c>
      <c r="I52" s="12" t="s">
        <v>5</v>
      </c>
      <c r="J52" s="13" t="s">
        <v>6</v>
      </c>
    </row>
    <row r="53" spans="1:10" ht="14.4" thickBot="1" x14ac:dyDescent="0.3">
      <c r="A53" s="14" t="s">
        <v>33</v>
      </c>
      <c r="B53" s="15"/>
      <c r="C53" s="15"/>
      <c r="D53" s="16"/>
      <c r="E53" s="15"/>
      <c r="F53" s="15"/>
      <c r="G53" s="15"/>
      <c r="H53" s="15"/>
      <c r="I53" s="15"/>
      <c r="J53" s="15"/>
    </row>
    <row r="54" spans="1:10" x14ac:dyDescent="0.25">
      <c r="B54" s="17" t="s">
        <v>34</v>
      </c>
      <c r="C54" s="18"/>
      <c r="D54" s="19" t="str">
        <f>IF(C54=0," ",(+C54/C$41)*100)</f>
        <v xml:space="preserve"> </v>
      </c>
      <c r="E54" s="18"/>
      <c r="F54" s="19" t="str">
        <f>IF(E54=0," ",(+E54/E$41)*100)</f>
        <v xml:space="preserve"> </v>
      </c>
      <c r="G54" s="18"/>
      <c r="H54" s="19" t="str">
        <f>IF(G54=0," ",(+G54/G$41)*100)</f>
        <v xml:space="preserve"> </v>
      </c>
      <c r="I54" s="18"/>
      <c r="J54" s="19" t="str">
        <f>IF(I54=0," ",(+I54/I$41)*100)</f>
        <v xml:space="preserve"> </v>
      </c>
    </row>
    <row r="55" spans="1:10" x14ac:dyDescent="0.25">
      <c r="B55" s="20" t="s">
        <v>35</v>
      </c>
      <c r="C55" s="21"/>
      <c r="D55" s="22" t="str">
        <f>IF(C55=0," ",(+C55/C$41)*100)</f>
        <v xml:space="preserve"> </v>
      </c>
      <c r="E55" s="21"/>
      <c r="F55" s="22" t="str">
        <f>IF(E55=0," ",(+E55/E$41)*100)</f>
        <v xml:space="preserve"> </v>
      </c>
      <c r="G55" s="21"/>
      <c r="H55" s="22" t="str">
        <f>IF(G55=0," ",(+G55/G$41)*100)</f>
        <v xml:space="preserve"> </v>
      </c>
      <c r="I55" s="21"/>
      <c r="J55" s="22" t="str">
        <f>IF(I55=0," ",(+I55/I$41)*100)</f>
        <v xml:space="preserve"> </v>
      </c>
    </row>
    <row r="56" spans="1:10" x14ac:dyDescent="0.25">
      <c r="B56" s="20" t="s">
        <v>36</v>
      </c>
      <c r="C56" s="21"/>
      <c r="D56" s="22" t="str">
        <f>IF(C56=0," ",(+C56/C$41)*100)</f>
        <v xml:space="preserve"> </v>
      </c>
      <c r="E56" s="21"/>
      <c r="F56" s="22" t="str">
        <f>IF(E56=0," ",(+E56/E$41)*100)</f>
        <v xml:space="preserve"> </v>
      </c>
      <c r="G56" s="21"/>
      <c r="H56" s="22" t="str">
        <f>IF(G56=0," ",(+G56/G$41)*100)</f>
        <v xml:space="preserve"> </v>
      </c>
      <c r="I56" s="21"/>
      <c r="J56" s="22" t="str">
        <f>IF(I56=0," ",(+I56/I$41)*100)</f>
        <v xml:space="preserve"> </v>
      </c>
    </row>
    <row r="57" spans="1:10" x14ac:dyDescent="0.25">
      <c r="B57" s="20" t="s">
        <v>37</v>
      </c>
      <c r="C57" s="21"/>
      <c r="D57" s="22" t="str">
        <f>IF(C57=0," ",(+C57/C$41)*100)</f>
        <v xml:space="preserve"> </v>
      </c>
      <c r="E57" s="21"/>
      <c r="F57" s="22" t="str">
        <f>IF(E57=0," ",(+E57/E$41)*100)</f>
        <v xml:space="preserve"> </v>
      </c>
      <c r="G57" s="21"/>
      <c r="H57" s="22" t="str">
        <f>IF(G57=0," ",(+G57/G$41)*100)</f>
        <v xml:space="preserve"> </v>
      </c>
      <c r="I57" s="21"/>
      <c r="J57" s="22" t="str">
        <f>IF(I57=0," ",(+I57/I$41)*100)</f>
        <v xml:space="preserve"> </v>
      </c>
    </row>
    <row r="58" spans="1:10" x14ac:dyDescent="0.25">
      <c r="A58" s="32"/>
      <c r="B58" s="33" t="s">
        <v>38</v>
      </c>
      <c r="C58" s="21">
        <f>SUM(C54:C57)</f>
        <v>0</v>
      </c>
      <c r="D58" s="22" t="str">
        <f>IF(C58=0," ",(+C58/C$41)*100)</f>
        <v xml:space="preserve"> </v>
      </c>
      <c r="E58" s="21">
        <f>SUM(E54:E57)</f>
        <v>0</v>
      </c>
      <c r="F58" s="22" t="str">
        <f>IF(E58=0," ",(+E58/E$41)*100)</f>
        <v xml:space="preserve"> </v>
      </c>
      <c r="G58" s="21">
        <f>SUM(G54:G57)</f>
        <v>0</v>
      </c>
      <c r="H58" s="22" t="str">
        <f>IF(G58=0," ",(+G58/G$41)*100)</f>
        <v xml:space="preserve"> </v>
      </c>
      <c r="I58" s="21">
        <f>SUM(I54:I57)</f>
        <v>0</v>
      </c>
      <c r="J58" s="22" t="str">
        <f>IF(I58=0," ",(+I58/I$41)*100)</f>
        <v xml:space="preserve"> </v>
      </c>
    </row>
    <row r="59" spans="1:10" ht="7.2" customHeight="1" x14ac:dyDescent="0.25">
      <c r="C59" s="30"/>
      <c r="E59" s="30"/>
      <c r="F59" s="31"/>
      <c r="G59" s="30"/>
      <c r="H59" s="31"/>
      <c r="I59" s="30"/>
      <c r="J59" s="31"/>
    </row>
    <row r="60" spans="1:10" x14ac:dyDescent="0.25">
      <c r="B60" s="20" t="s">
        <v>39</v>
      </c>
      <c r="C60" s="21"/>
      <c r="D60" s="22" t="str">
        <f>IF(C60=0," ",(+C60/C$41)*100)</f>
        <v xml:space="preserve"> </v>
      </c>
      <c r="E60" s="21"/>
      <c r="F60" s="22" t="str">
        <f>IF(E60=0," ",(+E60/E$41)*100)</f>
        <v xml:space="preserve"> </v>
      </c>
      <c r="G60" s="21"/>
      <c r="H60" s="22" t="str">
        <f>IF(G60=0," ",(+G60/G$41)*100)</f>
        <v xml:space="preserve"> </v>
      </c>
      <c r="I60" s="21"/>
      <c r="J60" s="22" t="str">
        <f>IF(I60=0," ",(+I60/I$41)*100)</f>
        <v xml:space="preserve"> </v>
      </c>
    </row>
    <row r="61" spans="1:10" x14ac:dyDescent="0.25">
      <c r="B61" s="20" t="s">
        <v>40</v>
      </c>
      <c r="C61" s="21"/>
      <c r="D61" s="22" t="str">
        <f>IF(C61=0," ",(+C61/C$41)*100)</f>
        <v xml:space="preserve"> </v>
      </c>
      <c r="E61" s="21"/>
      <c r="F61" s="22" t="str">
        <f>IF(E61=0," ",(+E61/E$41)*100)</f>
        <v xml:space="preserve"> </v>
      </c>
      <c r="G61" s="21"/>
      <c r="H61" s="22" t="str">
        <f>IF(G61=0," ",(+G61/G$41)*100)</f>
        <v xml:space="preserve"> </v>
      </c>
      <c r="I61" s="21"/>
      <c r="J61" s="22" t="str">
        <f>IF(I61=0," ",(+I61/I$41)*100)</f>
        <v xml:space="preserve"> </v>
      </c>
    </row>
    <row r="62" spans="1:10" x14ac:dyDescent="0.25">
      <c r="B62" s="20" t="s">
        <v>41</v>
      </c>
      <c r="C62" s="21"/>
      <c r="D62" s="22" t="str">
        <f>IF(C62=0," ",(+C62/C$41)*100)</f>
        <v xml:space="preserve"> </v>
      </c>
      <c r="E62" s="21"/>
      <c r="F62" s="22" t="str">
        <f>IF(E62=0," ",(+E62/E$41)*100)</f>
        <v xml:space="preserve"> </v>
      </c>
      <c r="G62" s="21"/>
      <c r="H62" s="22" t="str">
        <f>IF(G62=0," ",(+G62/G$41)*100)</f>
        <v xml:space="preserve"> </v>
      </c>
      <c r="I62" s="21"/>
      <c r="J62" s="22" t="str">
        <f>IF(I62=0," ",(+I62/I$41)*100)</f>
        <v xml:space="preserve"> </v>
      </c>
    </row>
    <row r="63" spans="1:10" x14ac:dyDescent="0.25">
      <c r="B63" s="23" t="s">
        <v>42</v>
      </c>
      <c r="C63" s="21"/>
      <c r="D63" s="22" t="str">
        <f>IF(C63=0," ",(+C63/C$41)*100)</f>
        <v xml:space="preserve"> </v>
      </c>
      <c r="E63" s="21"/>
      <c r="F63" s="22" t="str">
        <f>IF(E63=0," ",(+E63/E$41)*100)</f>
        <v xml:space="preserve"> </v>
      </c>
      <c r="G63" s="21"/>
      <c r="H63" s="22" t="str">
        <f>IF(G63=0," ",(+G63/G$41)*100)</f>
        <v xml:space="preserve"> </v>
      </c>
      <c r="I63" s="21"/>
      <c r="J63" s="22" t="str">
        <f>IF(I63=0," ",(+I63/I$41)*100)</f>
        <v xml:space="preserve"> </v>
      </c>
    </row>
    <row r="64" spans="1:10" x14ac:dyDescent="0.25">
      <c r="A64" s="32"/>
      <c r="B64" s="37" t="s">
        <v>43</v>
      </c>
      <c r="C64" s="21">
        <f>SUM(C60:C63)</f>
        <v>0</v>
      </c>
      <c r="D64" s="22" t="str">
        <f>IF(C64=0," ",(+C64/C$41)*100)</f>
        <v xml:space="preserve"> </v>
      </c>
      <c r="E64" s="21">
        <f>SUM(E60:E63)</f>
        <v>0</v>
      </c>
      <c r="F64" s="22" t="str">
        <f>IF(E64=0," ",(+E64/E$41)*100)</f>
        <v xml:space="preserve"> </v>
      </c>
      <c r="G64" s="21">
        <f>SUM(G60:G63)</f>
        <v>0</v>
      </c>
      <c r="H64" s="22" t="str">
        <f>IF(G64=0," ",(+G64/G$41)*100)</f>
        <v xml:space="preserve"> </v>
      </c>
      <c r="I64" s="21">
        <f>SUM(I60:I63)</f>
        <v>0</v>
      </c>
      <c r="J64" s="22" t="str">
        <f>IF(I64=0," ",(+I64/I$41)*100)</f>
        <v xml:space="preserve"> </v>
      </c>
    </row>
    <row r="65" spans="1:10" ht="7.2" customHeight="1" thickBot="1" x14ac:dyDescent="0.3">
      <c r="C65" s="30"/>
      <c r="E65" s="30"/>
      <c r="F65" s="31"/>
      <c r="G65" s="30"/>
      <c r="H65" s="31"/>
      <c r="I65" s="30"/>
      <c r="J65" s="31"/>
    </row>
    <row r="66" spans="1:10" s="29" customFormat="1" ht="14.4" thickBot="1" x14ac:dyDescent="0.3">
      <c r="A66" s="14"/>
      <c r="B66" s="38" t="s">
        <v>44</v>
      </c>
      <c r="C66" s="27">
        <f>+C64+C58</f>
        <v>0</v>
      </c>
      <c r="D66" s="28" t="str">
        <f>IF(C66=0," ",(+C66/C$41)*100)</f>
        <v xml:space="preserve"> </v>
      </c>
      <c r="E66" s="27">
        <f>+E64+E58</f>
        <v>0</v>
      </c>
      <c r="F66" s="28" t="str">
        <f>IF(E66=0," ",(+E66/E$41)*100)</f>
        <v xml:space="preserve"> </v>
      </c>
      <c r="G66" s="27">
        <f>+G64+G58</f>
        <v>0</v>
      </c>
      <c r="H66" s="28" t="str">
        <f>IF(G66=0," ",(+G66/G$41)*100)</f>
        <v xml:space="preserve"> </v>
      </c>
      <c r="I66" s="27">
        <f>+I64+I58</f>
        <v>0</v>
      </c>
      <c r="J66" s="28" t="str">
        <f>IF(I66=0," ",(+I66/I$41)*100)</f>
        <v xml:space="preserve"> </v>
      </c>
    </row>
    <row r="67" spans="1:10" ht="7.2" customHeight="1" x14ac:dyDescent="0.25">
      <c r="C67" s="30"/>
      <c r="E67" s="30"/>
      <c r="F67" s="31"/>
      <c r="G67" s="30"/>
      <c r="H67" s="31"/>
      <c r="I67" s="30"/>
      <c r="J67" s="31"/>
    </row>
    <row r="68" spans="1:10" x14ac:dyDescent="0.25">
      <c r="B68" s="20" t="s">
        <v>45</v>
      </c>
      <c r="C68" s="21"/>
      <c r="D68" s="22" t="str">
        <f>IF(C68=0," ",(+C68/C$41)*100)</f>
        <v xml:space="preserve"> </v>
      </c>
      <c r="E68" s="21"/>
      <c r="F68" s="22" t="str">
        <f>IF(E68=0," ",(+E68/E$41)*100)</f>
        <v xml:space="preserve"> </v>
      </c>
      <c r="G68" s="21"/>
      <c r="H68" s="22" t="str">
        <f>IF(G68=0," ",(+G68/G$41)*100)</f>
        <v xml:space="preserve"> </v>
      </c>
      <c r="I68" s="21"/>
      <c r="J68" s="22" t="str">
        <f>IF(I68=0," ",(+I68/I$41)*100)</f>
        <v xml:space="preserve"> </v>
      </c>
    </row>
    <row r="69" spans="1:10" x14ac:dyDescent="0.25">
      <c r="B69" s="20" t="s">
        <v>46</v>
      </c>
      <c r="C69" s="21"/>
      <c r="D69" s="22" t="str">
        <f>IF(C69=0," ",(+C69/C$41)*100)</f>
        <v xml:space="preserve"> </v>
      </c>
      <c r="E69" s="21"/>
      <c r="F69" s="22" t="str">
        <f>IF(E69=0," ",(+E69/E$41)*100)</f>
        <v xml:space="preserve"> </v>
      </c>
      <c r="G69" s="21"/>
      <c r="H69" s="22" t="str">
        <f>IF(G69=0," ",(+G69/G$41)*100)</f>
        <v xml:space="preserve"> </v>
      </c>
      <c r="I69" s="21"/>
      <c r="J69" s="22" t="str">
        <f>IF(I69=0," ",(+I69/I$41)*100)</f>
        <v xml:space="preserve"> </v>
      </c>
    </row>
    <row r="70" spans="1:10" x14ac:dyDescent="0.25">
      <c r="A70" s="32"/>
      <c r="B70" s="37" t="s">
        <v>47</v>
      </c>
      <c r="C70" s="21">
        <f>SUM(C68:C69)</f>
        <v>0</v>
      </c>
      <c r="D70" s="22" t="str">
        <f>IF(C70=0," ",(+C70/C$41)*100)</f>
        <v xml:space="preserve"> </v>
      </c>
      <c r="E70" s="21">
        <f>SUM(E68:E69)</f>
        <v>0</v>
      </c>
      <c r="F70" s="22" t="str">
        <f>IF(E70=0," ",(+E70/E$41)*100)</f>
        <v xml:space="preserve"> </v>
      </c>
      <c r="G70" s="21">
        <f>SUM(G68:G69)</f>
        <v>0</v>
      </c>
      <c r="H70" s="22" t="str">
        <f>IF(G70=0," ",(+G70/G$41)*100)</f>
        <v xml:space="preserve"> </v>
      </c>
      <c r="I70" s="21">
        <f>SUM(I68:I69)</f>
        <v>0</v>
      </c>
      <c r="J70" s="22" t="str">
        <f>IF(I70=0," ",(+I70/I$41)*100)</f>
        <v xml:space="preserve"> </v>
      </c>
    </row>
    <row r="71" spans="1:10" ht="7.2" customHeight="1" x14ac:dyDescent="0.25">
      <c r="C71" s="30"/>
      <c r="E71" s="30"/>
      <c r="F71" s="31"/>
      <c r="G71" s="30"/>
      <c r="H71" s="31"/>
      <c r="I71" s="30"/>
      <c r="J71" s="31"/>
    </row>
    <row r="72" spans="1:10" x14ac:dyDescent="0.25">
      <c r="A72" s="32"/>
      <c r="B72" s="37" t="s">
        <v>48</v>
      </c>
      <c r="C72" s="21"/>
      <c r="D72" s="22" t="str">
        <f>IF(C72=0," ",(+C72/C$41)*100)</f>
        <v xml:space="preserve"> </v>
      </c>
      <c r="E72" s="21"/>
      <c r="F72" s="22" t="str">
        <f>IF(E72=0," ",(+E72/E$41)*100)</f>
        <v xml:space="preserve"> </v>
      </c>
      <c r="G72" s="21"/>
      <c r="H72" s="22" t="str">
        <f>IF(G72=0," ",(+G72/G$41)*100)</f>
        <v xml:space="preserve"> </v>
      </c>
      <c r="I72" s="21"/>
      <c r="J72" s="22" t="str">
        <f>IF(I72=0," ",(+I72/I$41)*100)</f>
        <v xml:space="preserve"> </v>
      </c>
    </row>
    <row r="73" spans="1:10" ht="7.2" customHeight="1" x14ac:dyDescent="0.25">
      <c r="C73" s="30"/>
      <c r="E73" s="30"/>
      <c r="F73" s="31"/>
      <c r="G73" s="30"/>
      <c r="H73" s="31"/>
      <c r="I73" s="30"/>
      <c r="J73" s="31"/>
    </row>
    <row r="74" spans="1:10" x14ac:dyDescent="0.25">
      <c r="B74" s="20" t="s">
        <v>49</v>
      </c>
      <c r="C74" s="21"/>
      <c r="D74" s="22" t="str">
        <f>IF(C74=0," ",(+C74/C$41)*100)</f>
        <v xml:space="preserve"> </v>
      </c>
      <c r="E74" s="21"/>
      <c r="F74" s="22" t="str">
        <f>IF(E74=0," ",(+E74/E$41)*100)</f>
        <v xml:space="preserve"> </v>
      </c>
      <c r="G74" s="21"/>
      <c r="H74" s="22" t="str">
        <f>IF(G74=0," ",(+G74/G$41)*100)</f>
        <v xml:space="preserve"> </v>
      </c>
      <c r="I74" s="21"/>
      <c r="J74" s="22" t="str">
        <f>IF(I74=0," ",(+I74/I$41)*100)</f>
        <v xml:space="preserve"> </v>
      </c>
    </row>
    <row r="75" spans="1:10" x14ac:dyDescent="0.25">
      <c r="B75" s="20" t="s">
        <v>50</v>
      </c>
      <c r="C75" s="21"/>
      <c r="D75" s="22" t="str">
        <f>IF(C75=0," ",(+C75/C$41)*100)</f>
        <v xml:space="preserve"> </v>
      </c>
      <c r="E75" s="21"/>
      <c r="F75" s="22" t="str">
        <f>IF(E75=0," ",(+E75/E$41)*100)</f>
        <v xml:space="preserve"> </v>
      </c>
      <c r="G75" s="21"/>
      <c r="H75" s="22" t="str">
        <f>IF(G75=0," ",(+G75/G$41)*100)</f>
        <v xml:space="preserve"> </v>
      </c>
      <c r="I75" s="21"/>
      <c r="J75" s="22" t="str">
        <f>IF(I75=0," ",(+I75/I$41)*100)</f>
        <v xml:space="preserve"> </v>
      </c>
    </row>
    <row r="76" spans="1:10" x14ac:dyDescent="0.25">
      <c r="A76" s="32"/>
      <c r="B76" s="37" t="s">
        <v>51</v>
      </c>
      <c r="C76" s="21">
        <f>SUM(C74:C75)</f>
        <v>0</v>
      </c>
      <c r="D76" s="22" t="str">
        <f>IF(C76=0," ",(+C76/C$41)*100)</f>
        <v xml:space="preserve"> </v>
      </c>
      <c r="E76" s="21">
        <f>SUM(E74:E75)</f>
        <v>0</v>
      </c>
      <c r="F76" s="22" t="str">
        <f>IF(E76=0," ",(+E76/E$41)*100)</f>
        <v xml:space="preserve"> </v>
      </c>
      <c r="G76" s="21">
        <f>SUM(G74:G75)</f>
        <v>0</v>
      </c>
      <c r="H76" s="22" t="str">
        <f>IF(G76=0," ",(+G76/G$41)*100)</f>
        <v xml:space="preserve"> </v>
      </c>
      <c r="I76" s="21">
        <f>SUM(I74:I75)</f>
        <v>0</v>
      </c>
      <c r="J76" s="22" t="str">
        <f>IF(I76=0," ",(+I76/I$41)*100)</f>
        <v xml:space="preserve"> </v>
      </c>
    </row>
    <row r="77" spans="1:10" ht="7.2" customHeight="1" thickBot="1" x14ac:dyDescent="0.3">
      <c r="C77" s="30"/>
      <c r="E77" s="30"/>
      <c r="F77" s="31"/>
      <c r="G77" s="30"/>
      <c r="H77" s="31"/>
      <c r="I77" s="30"/>
      <c r="J77" s="31"/>
    </row>
    <row r="78" spans="1:10" ht="14.4" thickBot="1" x14ac:dyDescent="0.3">
      <c r="A78" s="14" t="s">
        <v>52</v>
      </c>
      <c r="B78" s="38"/>
      <c r="C78" s="27">
        <f>+C76+C72+C70+C66</f>
        <v>0</v>
      </c>
      <c r="D78" s="28" t="str">
        <f>IF(C$41=0,"",IF(C78=0,"N/A",(+C78/C$41)*100))</f>
        <v/>
      </c>
      <c r="E78" s="27">
        <f>+E76+E72+E70+E66</f>
        <v>0</v>
      </c>
      <c r="F78" s="28" t="str">
        <f>IF(E$41=0,"",IF(E78=0,"N/A",(+E78/E$41)*100))</f>
        <v/>
      </c>
      <c r="G78" s="27">
        <f>+G76+G72+G70+G66</f>
        <v>0</v>
      </c>
      <c r="H78" s="28" t="str">
        <f>IF(G$41=0,"",IF(G78=0,"N/A",(+G78/G$41)*100))</f>
        <v/>
      </c>
      <c r="I78" s="27">
        <f>+I76+I72+I70+I66</f>
        <v>0</v>
      </c>
      <c r="J78" s="28" t="str">
        <f>IF(I$41=0,"",IF(I78=0,"N/A",(+I78/I$41)*100))</f>
        <v/>
      </c>
    </row>
    <row r="79" spans="1:10" ht="7.2" customHeight="1" thickBot="1" x14ac:dyDescent="0.3">
      <c r="C79" s="30"/>
      <c r="E79" s="30"/>
      <c r="F79" s="31"/>
      <c r="G79" s="30"/>
      <c r="H79" s="31"/>
      <c r="I79" s="30"/>
      <c r="J79" s="31"/>
    </row>
    <row r="80" spans="1:10" ht="14.4" thickBot="1" x14ac:dyDescent="0.3">
      <c r="A80" s="14" t="s">
        <v>53</v>
      </c>
      <c r="B80" s="15"/>
      <c r="C80" s="39"/>
      <c r="D80" s="16"/>
      <c r="E80" s="39"/>
      <c r="F80" s="16"/>
      <c r="G80" s="39"/>
      <c r="H80" s="16"/>
      <c r="I80" s="39"/>
      <c r="J80" s="16"/>
    </row>
    <row r="81" spans="1:10" x14ac:dyDescent="0.25">
      <c r="B81" s="17" t="s">
        <v>54</v>
      </c>
      <c r="C81" s="18"/>
      <c r="D81" s="19" t="str">
        <f t="shared" ref="D81:D86" si="5">IF(C81=0," ",(+C81/C$41)*100)</f>
        <v xml:space="preserve"> </v>
      </c>
      <c r="E81" s="18"/>
      <c r="F81" s="19" t="str">
        <f t="shared" ref="F81:F86" si="6">IF(E81=0," ",(+E81/E$41)*100)</f>
        <v xml:space="preserve"> </v>
      </c>
      <c r="G81" s="18"/>
      <c r="H81" s="19" t="str">
        <f t="shared" ref="H81:H86" si="7">IF(G81=0," ",(+G81/G$41)*100)</f>
        <v xml:space="preserve"> </v>
      </c>
      <c r="I81" s="18"/>
      <c r="J81" s="19" t="str">
        <f t="shared" ref="J81:J86" si="8">IF(I81=0," ",(+I81/I$41)*100)</f>
        <v xml:space="preserve"> </v>
      </c>
    </row>
    <row r="82" spans="1:10" x14ac:dyDescent="0.25">
      <c r="B82" s="20" t="s">
        <v>55</v>
      </c>
      <c r="C82" s="21"/>
      <c r="D82" s="22" t="str">
        <f t="shared" si="5"/>
        <v xml:space="preserve"> </v>
      </c>
      <c r="E82" s="21"/>
      <c r="F82" s="22" t="str">
        <f t="shared" si="6"/>
        <v xml:space="preserve"> </v>
      </c>
      <c r="G82" s="21"/>
      <c r="H82" s="22" t="str">
        <f t="shared" si="7"/>
        <v xml:space="preserve"> </v>
      </c>
      <c r="I82" s="21"/>
      <c r="J82" s="22" t="str">
        <f t="shared" si="8"/>
        <v xml:space="preserve"> </v>
      </c>
    </row>
    <row r="83" spans="1:10" x14ac:dyDescent="0.25">
      <c r="B83" s="20" t="s">
        <v>56</v>
      </c>
      <c r="C83" s="21"/>
      <c r="D83" s="22" t="str">
        <f t="shared" si="5"/>
        <v xml:space="preserve"> </v>
      </c>
      <c r="E83" s="21"/>
      <c r="F83" s="22" t="str">
        <f t="shared" si="6"/>
        <v xml:space="preserve"> </v>
      </c>
      <c r="G83" s="21"/>
      <c r="H83" s="22" t="str">
        <f t="shared" si="7"/>
        <v xml:space="preserve"> </v>
      </c>
      <c r="I83" s="21"/>
      <c r="J83" s="22" t="str">
        <f t="shared" si="8"/>
        <v xml:space="preserve"> </v>
      </c>
    </row>
    <row r="84" spans="1:10" x14ac:dyDescent="0.25">
      <c r="B84" s="20" t="s">
        <v>57</v>
      </c>
      <c r="C84" s="21">
        <v>0</v>
      </c>
      <c r="D84" s="22" t="str">
        <f t="shared" si="5"/>
        <v xml:space="preserve"> </v>
      </c>
      <c r="E84" s="21">
        <v>0</v>
      </c>
      <c r="F84" s="22" t="str">
        <f t="shared" si="6"/>
        <v xml:space="preserve"> </v>
      </c>
      <c r="G84" s="21"/>
      <c r="H84" s="22" t="str">
        <f t="shared" si="7"/>
        <v xml:space="preserve"> </v>
      </c>
      <c r="I84" s="21"/>
      <c r="J84" s="22" t="str">
        <f t="shared" si="8"/>
        <v xml:space="preserve"> </v>
      </c>
    </row>
    <row r="85" spans="1:10" ht="14.4" thickBot="1" x14ac:dyDescent="0.3">
      <c r="B85" s="23" t="s">
        <v>58</v>
      </c>
      <c r="C85" s="24"/>
      <c r="D85" s="25" t="str">
        <f t="shared" si="5"/>
        <v xml:space="preserve"> </v>
      </c>
      <c r="E85" s="24"/>
      <c r="F85" s="25" t="str">
        <f t="shared" si="6"/>
        <v xml:space="preserve"> </v>
      </c>
      <c r="G85" s="24"/>
      <c r="H85" s="25" t="str">
        <f t="shared" si="7"/>
        <v xml:space="preserve"> </v>
      </c>
      <c r="I85" s="24"/>
      <c r="J85" s="25" t="str">
        <f t="shared" si="8"/>
        <v xml:space="preserve"> </v>
      </c>
    </row>
    <row r="86" spans="1:10" ht="14.4" thickBot="1" x14ac:dyDescent="0.3">
      <c r="A86" s="14" t="s">
        <v>59</v>
      </c>
      <c r="B86" s="38"/>
      <c r="C86" s="27">
        <f>SUM(C81:C85)</f>
        <v>0</v>
      </c>
      <c r="D86" s="28" t="str">
        <f t="shared" si="5"/>
        <v xml:space="preserve"> </v>
      </c>
      <c r="E86" s="27">
        <f>SUM(E81:E85)</f>
        <v>0</v>
      </c>
      <c r="F86" s="28" t="str">
        <f t="shared" si="6"/>
        <v xml:space="preserve"> </v>
      </c>
      <c r="G86" s="27">
        <f>SUM(G81:G85)</f>
        <v>0</v>
      </c>
      <c r="H86" s="28" t="str">
        <f t="shared" si="7"/>
        <v xml:space="preserve"> </v>
      </c>
      <c r="I86" s="27">
        <f>SUM(I81:I85)</f>
        <v>0</v>
      </c>
      <c r="J86" s="28" t="str">
        <f t="shared" si="8"/>
        <v xml:space="preserve"> </v>
      </c>
    </row>
    <row r="87" spans="1:10" ht="7.2" customHeight="1" x14ac:dyDescent="0.25">
      <c r="C87" s="30"/>
      <c r="E87" s="30"/>
      <c r="F87" s="31"/>
      <c r="G87" s="30"/>
      <c r="H87" s="31"/>
      <c r="I87" s="30"/>
      <c r="J87" s="31"/>
    </row>
    <row r="88" spans="1:10" ht="31.95" hidden="1" customHeight="1" x14ac:dyDescent="0.25">
      <c r="B88" s="35" t="s">
        <v>60</v>
      </c>
      <c r="C88" s="118"/>
      <c r="D88" s="119"/>
      <c r="E88" s="119"/>
      <c r="F88" s="119"/>
      <c r="G88" s="119"/>
      <c r="H88" s="119"/>
      <c r="I88" s="120"/>
      <c r="J88" s="121"/>
    </row>
    <row r="89" spans="1:10" ht="7.2" hidden="1" customHeight="1" x14ac:dyDescent="0.25"/>
    <row r="90" spans="1:10" hidden="1" x14ac:dyDescent="0.25">
      <c r="B90" s="20" t="s">
        <v>61</v>
      </c>
      <c r="C90" s="21">
        <f>+C15-C66</f>
        <v>0</v>
      </c>
      <c r="D90" s="22" t="str">
        <f>IF(C90=0," ",(+C90/C$41)*100)</f>
        <v xml:space="preserve"> </v>
      </c>
      <c r="E90" s="21">
        <f>+E15-E66</f>
        <v>0</v>
      </c>
      <c r="F90" s="22" t="str">
        <f>IF(E90=0," ",(+E90/E$41)*100)</f>
        <v xml:space="preserve"> </v>
      </c>
      <c r="G90" s="21">
        <f>+G15-G66</f>
        <v>0</v>
      </c>
      <c r="H90" s="22" t="str">
        <f>IF(G90=0," ",(+G90/G$41)*100)</f>
        <v xml:space="preserve"> </v>
      </c>
      <c r="I90" s="21">
        <f>+I15-I66</f>
        <v>0</v>
      </c>
      <c r="J90" s="22" t="str">
        <f>IF(I90=0," ",(+I90/I$41)*100)</f>
        <v xml:space="preserve"> </v>
      </c>
    </row>
    <row r="91" spans="1:10" hidden="1" x14ac:dyDescent="0.25">
      <c r="B91" s="20" t="s">
        <v>62</v>
      </c>
      <c r="C91" s="21">
        <f>+C86-C39</f>
        <v>0</v>
      </c>
      <c r="D91" s="22" t="str">
        <f>IF(C91=0," ",(+C91/C$41)*100)</f>
        <v xml:space="preserve"> </v>
      </c>
      <c r="E91" s="21">
        <f>+E86-E39</f>
        <v>0</v>
      </c>
      <c r="F91" s="22" t="str">
        <f>IF(E91=0," ",(+E91/E$41)*100)</f>
        <v xml:space="preserve"> </v>
      </c>
      <c r="G91" s="21">
        <f>+G86-G39</f>
        <v>0</v>
      </c>
      <c r="H91" s="22" t="str">
        <f>IF(G91=0," ",(+G91/G$41)*100)</f>
        <v xml:space="preserve"> </v>
      </c>
      <c r="I91" s="21">
        <f>+I86-I39</f>
        <v>0</v>
      </c>
      <c r="J91" s="22" t="str">
        <f>IF(I91=0," ",(+I91/I$41)*100)</f>
        <v xml:space="preserve"> </v>
      </c>
    </row>
    <row r="92" spans="1:10" ht="7.2" hidden="1" customHeight="1" x14ac:dyDescent="0.25">
      <c r="C92" s="30"/>
      <c r="E92" s="30"/>
      <c r="F92" s="30"/>
      <c r="G92" s="30"/>
      <c r="H92" s="30"/>
      <c r="I92" s="30"/>
      <c r="J92" s="30"/>
    </row>
    <row r="93" spans="1:10" hidden="1" x14ac:dyDescent="0.25">
      <c r="B93" s="1" t="s">
        <v>63</v>
      </c>
      <c r="C93" s="30">
        <f>+C41-C78-C86</f>
        <v>0</v>
      </c>
      <c r="E93" s="30">
        <f>+E41-E78-E86</f>
        <v>0</v>
      </c>
      <c r="G93" s="30">
        <f>+G41-G78-G86</f>
        <v>0</v>
      </c>
      <c r="I93" s="30">
        <f>+I41-I78-I86</f>
        <v>0</v>
      </c>
    </row>
    <row r="94" spans="1:10" ht="7.2" customHeight="1" x14ac:dyDescent="0.25"/>
    <row r="95" spans="1:10" ht="17.399999999999999" x14ac:dyDescent="0.3">
      <c r="A95" s="148" t="str">
        <f>+A2</f>
        <v>Company Name</v>
      </c>
      <c r="B95" s="149"/>
      <c r="C95" s="149"/>
      <c r="D95" s="149"/>
      <c r="E95" s="149"/>
      <c r="F95" s="149"/>
      <c r="G95" s="149"/>
      <c r="H95" s="149"/>
      <c r="I95" s="5"/>
      <c r="J95" s="5"/>
    </row>
    <row r="96" spans="1:10" s="4" customFormat="1" ht="15.6" x14ac:dyDescent="0.3">
      <c r="A96" s="150" t="s">
        <v>64</v>
      </c>
      <c r="B96" s="150"/>
      <c r="C96" s="150"/>
      <c r="D96" s="150"/>
      <c r="E96" s="150"/>
      <c r="F96" s="150"/>
      <c r="G96" s="150"/>
      <c r="H96" s="150"/>
      <c r="I96" s="2"/>
      <c r="J96" s="2"/>
    </row>
    <row r="97" spans="1:10" x14ac:dyDescent="0.25">
      <c r="A97" s="149"/>
      <c r="B97" s="149"/>
      <c r="C97" s="149"/>
      <c r="D97" s="149"/>
      <c r="E97" s="149"/>
      <c r="F97" s="149"/>
      <c r="G97" s="149"/>
      <c r="H97" s="149"/>
      <c r="I97" s="5"/>
      <c r="J97" s="5"/>
    </row>
    <row r="98" spans="1:10" ht="7.2" customHeight="1" thickBot="1" x14ac:dyDescent="0.3"/>
    <row r="99" spans="1:10" ht="15" thickBot="1" x14ac:dyDescent="0.35">
      <c r="A99" s="6"/>
      <c r="B99" s="7" t="s">
        <v>2</v>
      </c>
      <c r="C99" s="114">
        <f>IF(C$6=0," ",+C$6)</f>
        <v>44561</v>
      </c>
      <c r="D99" s="115"/>
      <c r="E99" s="114">
        <f>IF(E$6=0," ",+E$6)</f>
        <v>44926</v>
      </c>
      <c r="F99" s="115"/>
      <c r="G99" s="114">
        <f>IF(G$6=0," ",+G$6)</f>
        <v>45291</v>
      </c>
      <c r="H99" s="115"/>
      <c r="I99" s="114" t="str">
        <f>IF(I$6=0," ",+I$6)</f>
        <v>Projection</v>
      </c>
      <c r="J99" s="115"/>
    </row>
    <row r="100" spans="1:10" ht="15" thickBot="1" x14ac:dyDescent="0.35">
      <c r="A100" s="8"/>
      <c r="B100" s="9" t="s">
        <v>3</v>
      </c>
      <c r="C100" s="116">
        <f>IF(C$7=0," ",+C$7)</f>
        <v>12</v>
      </c>
      <c r="D100" s="117"/>
      <c r="E100" s="116">
        <f>IF(E$7=0," ",+E$7)</f>
        <v>12</v>
      </c>
      <c r="F100" s="117"/>
      <c r="G100" s="116">
        <f>IF(G$7=0," ",+G$7)</f>
        <v>12</v>
      </c>
      <c r="H100" s="117"/>
      <c r="I100" s="116">
        <f>IF(I$7=0," ",+I$7)</f>
        <v>12</v>
      </c>
      <c r="J100" s="117"/>
    </row>
    <row r="101" spans="1:10" ht="15" thickBot="1" x14ac:dyDescent="0.35">
      <c r="A101" s="8"/>
      <c r="B101" s="9" t="s">
        <v>4</v>
      </c>
      <c r="C101" s="122" t="str">
        <f>IF(C$8=0," ",+C$8)</f>
        <v>Compilation</v>
      </c>
      <c r="D101" s="117"/>
      <c r="E101" s="122" t="str">
        <f>IF(E$8=0," ",+E$8)</f>
        <v>Compilation</v>
      </c>
      <c r="F101" s="117"/>
      <c r="G101" s="122" t="str">
        <f>IF(G$8=0," ",+G$8)</f>
        <v>Compilation</v>
      </c>
      <c r="H101" s="117"/>
      <c r="I101" s="122" t="str">
        <f>IF(I$8=0," ",+I$8)</f>
        <v>Compilation</v>
      </c>
      <c r="J101" s="117"/>
    </row>
    <row r="102" spans="1:10" ht="14.4" thickBot="1" x14ac:dyDescent="0.3">
      <c r="A102" s="10"/>
      <c r="B102" s="36"/>
      <c r="C102" s="12" t="s">
        <v>5</v>
      </c>
      <c r="D102" s="13" t="s">
        <v>6</v>
      </c>
      <c r="E102" s="12" t="s">
        <v>5</v>
      </c>
      <c r="F102" s="13" t="s">
        <v>6</v>
      </c>
      <c r="G102" s="12" t="s">
        <v>5</v>
      </c>
      <c r="H102" s="13" t="s">
        <v>6</v>
      </c>
      <c r="I102" s="12" t="s">
        <v>5</v>
      </c>
      <c r="J102" s="13" t="s">
        <v>6</v>
      </c>
    </row>
    <row r="103" spans="1:10" ht="14.4" thickBot="1" x14ac:dyDescent="0.3">
      <c r="A103" s="14" t="s">
        <v>65</v>
      </c>
      <c r="B103" s="15"/>
      <c r="C103" s="15"/>
      <c r="D103" s="16"/>
      <c r="E103" s="15"/>
      <c r="F103" s="16"/>
      <c r="G103" s="15"/>
      <c r="H103" s="16"/>
      <c r="I103" s="15"/>
      <c r="J103" s="16"/>
    </row>
    <row r="104" spans="1:10" x14ac:dyDescent="0.25">
      <c r="B104" s="17" t="s">
        <v>66</v>
      </c>
      <c r="C104" s="18"/>
      <c r="D104" s="19" t="str">
        <f>IF(C104=0," ",(+C104/C$106)*100)</f>
        <v xml:space="preserve"> </v>
      </c>
      <c r="E104" s="18"/>
      <c r="F104" s="19" t="str">
        <f>IF(E104=0," ",(+E104/E$106)*100)</f>
        <v xml:space="preserve"> </v>
      </c>
      <c r="G104" s="18"/>
      <c r="H104" s="19" t="str">
        <f>IF(G104=0," ",(+G104/G$106)*100)</f>
        <v xml:space="preserve"> </v>
      </c>
      <c r="I104" s="18"/>
      <c r="J104" s="19" t="str">
        <f>IF(I104=0," ",(+I104/I$106)*100)</f>
        <v xml:space="preserve"> </v>
      </c>
    </row>
    <row r="105" spans="1:10" ht="14.4" thickBot="1" x14ac:dyDescent="0.3">
      <c r="B105" s="23" t="s">
        <v>67</v>
      </c>
      <c r="C105" s="24"/>
      <c r="D105" s="25" t="str">
        <f>IF(C105=0," ",(+C105/C$106)*100)</f>
        <v xml:space="preserve"> </v>
      </c>
      <c r="E105" s="24"/>
      <c r="F105" s="25" t="str">
        <f>IF(E105=0," ",(+E105/E$106)*100)</f>
        <v xml:space="preserve"> </v>
      </c>
      <c r="G105" s="24"/>
      <c r="H105" s="25" t="str">
        <f>IF(G105=0," ",(+G105/G$106)*100)</f>
        <v xml:space="preserve"> </v>
      </c>
      <c r="I105" s="24"/>
      <c r="J105" s="25" t="str">
        <f>IF(I105=0," ",(+I105/I$106)*100)</f>
        <v xml:space="preserve"> </v>
      </c>
    </row>
    <row r="106" spans="1:10" ht="14.4" thickBot="1" x14ac:dyDescent="0.3">
      <c r="A106" s="14" t="s">
        <v>68</v>
      </c>
      <c r="B106" s="26"/>
      <c r="C106" s="27">
        <f>SUM(C104:C105)</f>
        <v>0</v>
      </c>
      <c r="D106" s="28" t="str">
        <f>IF(C106=0," ",(+C106/C$106)*100)</f>
        <v xml:space="preserve"> </v>
      </c>
      <c r="E106" s="27">
        <f>SUM(E104:E105)</f>
        <v>0</v>
      </c>
      <c r="F106" s="28" t="str">
        <f>IF(E106=0," ",(+E106/E$106)*100)</f>
        <v xml:space="preserve"> </v>
      </c>
      <c r="G106" s="27">
        <f>SUM(G104:G105)</f>
        <v>0</v>
      </c>
      <c r="H106" s="28" t="str">
        <f>IF(G106=0," ",(+G106/G$106)*100)</f>
        <v xml:space="preserve"> </v>
      </c>
      <c r="I106" s="27">
        <f>SUM(I104:I105)</f>
        <v>0</v>
      </c>
      <c r="J106" s="28" t="str">
        <f>IF(I106=0," ",(+I106/I$106)*100)</f>
        <v xml:space="preserve"> </v>
      </c>
    </row>
    <row r="107" spans="1:10" ht="14.4" thickBot="1" x14ac:dyDescent="0.3">
      <c r="C107" s="30"/>
      <c r="E107" s="30"/>
      <c r="F107" s="31"/>
      <c r="G107" s="30"/>
      <c r="H107" s="31"/>
      <c r="I107" s="30"/>
      <c r="J107" s="31"/>
    </row>
    <row r="108" spans="1:10" ht="14.4" thickBot="1" x14ac:dyDescent="0.3">
      <c r="A108" s="14" t="s">
        <v>69</v>
      </c>
      <c r="B108" s="15"/>
      <c r="C108" s="39"/>
      <c r="D108" s="16"/>
      <c r="E108" s="39"/>
      <c r="F108" s="16"/>
      <c r="G108" s="39"/>
      <c r="H108" s="16"/>
      <c r="I108" s="39"/>
      <c r="J108" s="16"/>
    </row>
    <row r="109" spans="1:10" x14ac:dyDescent="0.25">
      <c r="A109" s="40"/>
      <c r="B109" s="41" t="s">
        <v>70</v>
      </c>
      <c r="C109" s="42"/>
      <c r="D109" s="43"/>
      <c r="E109" s="42"/>
      <c r="F109" s="43"/>
      <c r="G109" s="42"/>
      <c r="H109" s="43"/>
      <c r="I109" s="42"/>
      <c r="J109" s="43"/>
    </row>
    <row r="110" spans="1:10" x14ac:dyDescent="0.25">
      <c r="B110" s="17" t="s">
        <v>70</v>
      </c>
      <c r="C110" s="18"/>
      <c r="D110" s="19" t="str">
        <f>IF(C110=0," ",(+C110/C$106)*100)</f>
        <v xml:space="preserve"> </v>
      </c>
      <c r="E110" s="18"/>
      <c r="F110" s="19" t="str">
        <f>IF(E110=0," ",(+E110/E$106)*100)</f>
        <v xml:space="preserve"> </v>
      </c>
      <c r="G110" s="18"/>
      <c r="H110" s="19" t="str">
        <f>IF(G110=0," ",(+G110/G$106)*100)</f>
        <v xml:space="preserve"> </v>
      </c>
      <c r="I110" s="18"/>
      <c r="J110" s="19" t="str">
        <f>IF(I110=0," ",(+I110/I$106)*100)</f>
        <v xml:space="preserve"> </v>
      </c>
    </row>
    <row r="111" spans="1:10" x14ac:dyDescent="0.25">
      <c r="B111" s="23" t="s">
        <v>71</v>
      </c>
      <c r="C111" s="24"/>
      <c r="D111" s="25" t="str">
        <f>IF(C111=0," ",(+C111/C$106)*100)</f>
        <v xml:space="preserve"> </v>
      </c>
      <c r="E111" s="24"/>
      <c r="F111" s="25" t="str">
        <f>IF(E111=0," ",(+E111/E$106)*100)</f>
        <v xml:space="preserve"> </v>
      </c>
      <c r="G111" s="24"/>
      <c r="H111" s="25" t="str">
        <f>IF(G111=0," ",(+G111/G$106)*100)</f>
        <v xml:space="preserve"> </v>
      </c>
      <c r="I111" s="24"/>
      <c r="J111" s="25" t="str">
        <f>IF(I111=0," ",(+I111/I$106)*100)</f>
        <v xml:space="preserve"> </v>
      </c>
    </row>
    <row r="112" spans="1:10" x14ac:dyDescent="0.25">
      <c r="A112" s="32"/>
      <c r="B112" s="37" t="s">
        <v>72</v>
      </c>
      <c r="C112" s="21">
        <f>SUM(C110:C111)</f>
        <v>0</v>
      </c>
      <c r="D112" s="22" t="str">
        <f>IF(C112=0," ",(+C112/C$106)*100)</f>
        <v xml:space="preserve"> </v>
      </c>
      <c r="E112" s="21">
        <f>SUM(E110:E111)</f>
        <v>0</v>
      </c>
      <c r="F112" s="22" t="str">
        <f>IF(E112=0," ",(+E112/E$106)*100)</f>
        <v xml:space="preserve"> </v>
      </c>
      <c r="G112" s="21">
        <f>SUM(G110:G111)</f>
        <v>0</v>
      </c>
      <c r="H112" s="22" t="str">
        <f>IF(G112=0," ",(+G112/G$106)*100)</f>
        <v xml:space="preserve"> </v>
      </c>
      <c r="I112" s="21">
        <f>SUM(I110:I111)</f>
        <v>0</v>
      </c>
      <c r="J112" s="22" t="str">
        <f>IF(I112=0," ",(+I112/I$106)*100)</f>
        <v xml:space="preserve"> </v>
      </c>
    </row>
    <row r="113" spans="1:10" ht="14.4" thickBot="1" x14ac:dyDescent="0.3">
      <c r="C113" s="30"/>
      <c r="E113" s="30"/>
      <c r="F113" s="31"/>
      <c r="G113" s="30"/>
      <c r="H113" s="31"/>
      <c r="I113" s="30"/>
      <c r="J113" s="31"/>
    </row>
    <row r="114" spans="1:10" ht="14.4" thickBot="1" x14ac:dyDescent="0.3">
      <c r="A114" s="34"/>
      <c r="B114" s="38" t="s">
        <v>73</v>
      </c>
      <c r="C114" s="27">
        <f>+C106-C112</f>
        <v>0</v>
      </c>
      <c r="D114" s="28" t="str">
        <f>IF(C114=0," ",(+C114/C$106)*100)</f>
        <v xml:space="preserve"> </v>
      </c>
      <c r="E114" s="27">
        <f>+E106-E112</f>
        <v>0</v>
      </c>
      <c r="F114" s="28" t="str">
        <f>IF(E114=0," ",(+E114/E$106)*100)</f>
        <v xml:space="preserve"> </v>
      </c>
      <c r="G114" s="27">
        <f>+G106-G112</f>
        <v>0</v>
      </c>
      <c r="H114" s="28" t="str">
        <f>IF(G114=0," ",(+G114/G$106)*100)</f>
        <v xml:space="preserve"> </v>
      </c>
      <c r="I114" s="27">
        <f>+I106-I112</f>
        <v>0</v>
      </c>
      <c r="J114" s="28" t="str">
        <f>IF(I114=0," ",(+I114/I$106)*100)</f>
        <v xml:space="preserve"> </v>
      </c>
    </row>
    <row r="115" spans="1:10" x14ac:dyDescent="0.25">
      <c r="C115" s="30"/>
      <c r="E115" s="30"/>
      <c r="F115" s="31"/>
      <c r="G115" s="30"/>
      <c r="H115" s="31"/>
      <c r="I115" s="30"/>
      <c r="J115" s="31"/>
    </row>
    <row r="116" spans="1:10" x14ac:dyDescent="0.25">
      <c r="A116" s="40"/>
      <c r="B116" s="44" t="s">
        <v>74</v>
      </c>
      <c r="C116" s="45"/>
      <c r="D116" s="46"/>
      <c r="E116" s="45"/>
      <c r="F116" s="46"/>
      <c r="G116" s="45"/>
      <c r="H116" s="46"/>
      <c r="I116" s="45"/>
      <c r="J116" s="46"/>
    </row>
    <row r="117" spans="1:10" x14ac:dyDescent="0.25">
      <c r="B117" s="20" t="s">
        <v>75</v>
      </c>
      <c r="C117" s="21"/>
      <c r="D117" s="22" t="str">
        <f t="shared" ref="D117:D123" si="9">IF(C117=0," ",(+C117/C$106)*100)</f>
        <v xml:space="preserve"> </v>
      </c>
      <c r="E117" s="21"/>
      <c r="F117" s="22" t="str">
        <f t="shared" ref="F117:F123" si="10">IF(E117=0," ",(+E117/E$106)*100)</f>
        <v xml:space="preserve"> </v>
      </c>
      <c r="G117" s="21"/>
      <c r="H117" s="22" t="str">
        <f t="shared" ref="H117:H123" si="11">IF(G117=0," ",(+G117/G$106)*100)</f>
        <v xml:space="preserve"> </v>
      </c>
      <c r="I117" s="21"/>
      <c r="J117" s="22" t="str">
        <f t="shared" ref="J117:J123" si="12">IF(I117=0," ",(+I117/I$106)*100)</f>
        <v xml:space="preserve"> </v>
      </c>
    </row>
    <row r="118" spans="1:10" x14ac:dyDescent="0.25">
      <c r="B118" s="20" t="s">
        <v>76</v>
      </c>
      <c r="C118" s="21"/>
      <c r="D118" s="22" t="str">
        <f t="shared" si="9"/>
        <v xml:space="preserve"> </v>
      </c>
      <c r="E118" s="21"/>
      <c r="F118" s="22" t="str">
        <f t="shared" si="10"/>
        <v xml:space="preserve"> </v>
      </c>
      <c r="G118" s="21"/>
      <c r="H118" s="22" t="str">
        <f t="shared" si="11"/>
        <v xml:space="preserve"> </v>
      </c>
      <c r="I118" s="21"/>
      <c r="J118" s="22" t="str">
        <f t="shared" si="12"/>
        <v xml:space="preserve"> </v>
      </c>
    </row>
    <row r="119" spans="1:10" x14ac:dyDescent="0.25">
      <c r="B119" s="20" t="s">
        <v>181</v>
      </c>
      <c r="C119" s="21"/>
      <c r="D119" s="22" t="str">
        <f t="shared" si="9"/>
        <v xml:space="preserve"> </v>
      </c>
      <c r="E119" s="21"/>
      <c r="F119" s="22" t="str">
        <f t="shared" si="10"/>
        <v xml:space="preserve"> </v>
      </c>
      <c r="G119" s="21"/>
      <c r="H119" s="22" t="str">
        <f t="shared" si="11"/>
        <v xml:space="preserve"> </v>
      </c>
      <c r="I119" s="21"/>
      <c r="J119" s="22" t="str">
        <f t="shared" si="12"/>
        <v xml:space="preserve"> </v>
      </c>
    </row>
    <row r="120" spans="1:10" x14ac:dyDescent="0.25">
      <c r="B120" s="20" t="s">
        <v>77</v>
      </c>
      <c r="C120" s="21"/>
      <c r="D120" s="22" t="str">
        <f t="shared" si="9"/>
        <v xml:space="preserve"> </v>
      </c>
      <c r="E120" s="21"/>
      <c r="F120" s="22" t="str">
        <f t="shared" si="10"/>
        <v xml:space="preserve"> </v>
      </c>
      <c r="G120" s="21"/>
      <c r="H120" s="22" t="str">
        <f t="shared" si="11"/>
        <v xml:space="preserve"> </v>
      </c>
      <c r="I120" s="21"/>
      <c r="J120" s="22" t="str">
        <f t="shared" si="12"/>
        <v xml:space="preserve"> </v>
      </c>
    </row>
    <row r="121" spans="1:10" x14ac:dyDescent="0.25">
      <c r="B121" s="20" t="s">
        <v>78</v>
      </c>
      <c r="C121" s="21"/>
      <c r="D121" s="22" t="str">
        <f t="shared" si="9"/>
        <v xml:space="preserve"> </v>
      </c>
      <c r="E121" s="21"/>
      <c r="F121" s="22" t="str">
        <f t="shared" si="10"/>
        <v xml:space="preserve"> </v>
      </c>
      <c r="G121" s="21"/>
      <c r="H121" s="22" t="str">
        <f t="shared" si="11"/>
        <v xml:space="preserve"> </v>
      </c>
      <c r="I121" s="21"/>
      <c r="J121" s="22" t="str">
        <f t="shared" si="12"/>
        <v xml:space="preserve"> </v>
      </c>
    </row>
    <row r="122" spans="1:10" x14ac:dyDescent="0.25">
      <c r="B122" s="23" t="s">
        <v>79</v>
      </c>
      <c r="C122" s="21"/>
      <c r="D122" s="22" t="str">
        <f t="shared" si="9"/>
        <v xml:space="preserve"> </v>
      </c>
      <c r="E122" s="21"/>
      <c r="F122" s="22" t="str">
        <f t="shared" si="10"/>
        <v xml:space="preserve"> </v>
      </c>
      <c r="G122" s="21"/>
      <c r="H122" s="22" t="str">
        <f t="shared" si="11"/>
        <v xml:space="preserve"> </v>
      </c>
      <c r="I122" s="21"/>
      <c r="J122" s="22" t="str">
        <f t="shared" si="12"/>
        <v xml:space="preserve"> </v>
      </c>
    </row>
    <row r="123" spans="1:10" x14ac:dyDescent="0.25">
      <c r="A123" s="32"/>
      <c r="B123" s="37" t="s">
        <v>80</v>
      </c>
      <c r="C123" s="21">
        <f>SUM(C117:C122)</f>
        <v>0</v>
      </c>
      <c r="D123" s="22" t="str">
        <f t="shared" si="9"/>
        <v xml:space="preserve"> </v>
      </c>
      <c r="E123" s="21">
        <f>SUM(E117:E122)</f>
        <v>0</v>
      </c>
      <c r="F123" s="22" t="str">
        <f t="shared" si="10"/>
        <v xml:space="preserve"> </v>
      </c>
      <c r="G123" s="21">
        <f>SUM(G117:G122)</f>
        <v>0</v>
      </c>
      <c r="H123" s="22" t="str">
        <f t="shared" si="11"/>
        <v xml:space="preserve"> </v>
      </c>
      <c r="I123" s="21">
        <f>SUM(I117:I122)</f>
        <v>0</v>
      </c>
      <c r="J123" s="22" t="str">
        <f t="shared" si="12"/>
        <v xml:space="preserve"> </v>
      </c>
    </row>
    <row r="124" spans="1:10" ht="14.4" thickBot="1" x14ac:dyDescent="0.3">
      <c r="C124" s="30"/>
      <c r="E124" s="30"/>
      <c r="F124" s="31"/>
      <c r="G124" s="30"/>
      <c r="H124" s="31"/>
      <c r="I124" s="30"/>
      <c r="J124" s="31"/>
    </row>
    <row r="125" spans="1:10" ht="14.4" thickBot="1" x14ac:dyDescent="0.3">
      <c r="A125" s="34"/>
      <c r="B125" s="38" t="s">
        <v>81</v>
      </c>
      <c r="C125" s="27">
        <f>+C114-C123</f>
        <v>0</v>
      </c>
      <c r="D125" s="28" t="str">
        <f>IF(C125=0," ",(+C125/C$106)*100)</f>
        <v xml:space="preserve"> </v>
      </c>
      <c r="E125" s="27">
        <f>+E114-E123</f>
        <v>0</v>
      </c>
      <c r="F125" s="28" t="str">
        <f>IF(E125=0," ",(+E125/E$106)*100)</f>
        <v xml:space="preserve"> </v>
      </c>
      <c r="G125" s="27">
        <f>+G114-G123</f>
        <v>0</v>
      </c>
      <c r="H125" s="28" t="str">
        <f>IF(G125=0," ",(+G125/G$106)*100)</f>
        <v xml:space="preserve"> </v>
      </c>
      <c r="I125" s="27">
        <f>+I114-I123</f>
        <v>0</v>
      </c>
      <c r="J125" s="28" t="str">
        <f>IF(I125=0," ",(+I125/I$106)*100)</f>
        <v xml:space="preserve"> </v>
      </c>
    </row>
    <row r="126" spans="1:10" x14ac:dyDescent="0.25">
      <c r="C126" s="30"/>
      <c r="E126" s="30"/>
      <c r="F126" s="31"/>
      <c r="G126" s="30"/>
      <c r="H126" s="31"/>
      <c r="I126" s="30"/>
      <c r="J126" s="31"/>
    </row>
    <row r="127" spans="1:10" x14ac:dyDescent="0.25">
      <c r="B127" s="20" t="s">
        <v>82</v>
      </c>
      <c r="C127" s="21"/>
      <c r="D127" s="22" t="str">
        <f t="shared" ref="D127:D132" si="13">IF(C127=0," ",(+C127/C$106)*100)</f>
        <v xml:space="preserve"> </v>
      </c>
      <c r="E127" s="21"/>
      <c r="F127" s="22" t="str">
        <f t="shared" ref="F127:F132" si="14">IF(E127=0," ",(+E127/E$106)*100)</f>
        <v xml:space="preserve"> </v>
      </c>
      <c r="G127" s="21"/>
      <c r="H127" s="22" t="str">
        <f t="shared" ref="H127:H132" si="15">IF(G127=0," ",(+G127/G$106)*100)</f>
        <v xml:space="preserve"> </v>
      </c>
      <c r="I127" s="21"/>
      <c r="J127" s="22" t="str">
        <f t="shared" ref="J127:J132" si="16">IF(I127=0," ",(+I127/I$106)*100)</f>
        <v xml:space="preserve"> </v>
      </c>
    </row>
    <row r="128" spans="1:10" x14ac:dyDescent="0.25">
      <c r="B128" s="20" t="s">
        <v>83</v>
      </c>
      <c r="C128" s="21"/>
      <c r="D128" s="22" t="str">
        <f t="shared" si="13"/>
        <v xml:space="preserve"> </v>
      </c>
      <c r="E128" s="21"/>
      <c r="F128" s="22" t="str">
        <f t="shared" si="14"/>
        <v xml:space="preserve"> </v>
      </c>
      <c r="G128" s="21"/>
      <c r="H128" s="22" t="str">
        <f t="shared" si="15"/>
        <v xml:space="preserve"> </v>
      </c>
      <c r="I128" s="21"/>
      <c r="J128" s="22" t="str">
        <f t="shared" si="16"/>
        <v xml:space="preserve"> </v>
      </c>
    </row>
    <row r="129" spans="1:10" x14ac:dyDescent="0.25">
      <c r="B129" s="20" t="s">
        <v>84</v>
      </c>
      <c r="C129" s="21"/>
      <c r="D129" s="22" t="str">
        <f t="shared" si="13"/>
        <v xml:space="preserve"> </v>
      </c>
      <c r="E129" s="21"/>
      <c r="F129" s="22" t="str">
        <f t="shared" si="14"/>
        <v xml:space="preserve"> </v>
      </c>
      <c r="G129" s="21"/>
      <c r="H129" s="22" t="str">
        <f t="shared" si="15"/>
        <v xml:space="preserve"> </v>
      </c>
      <c r="I129" s="21"/>
      <c r="J129" s="22" t="str">
        <f t="shared" si="16"/>
        <v xml:space="preserve"> </v>
      </c>
    </row>
    <row r="130" spans="1:10" x14ac:dyDescent="0.25">
      <c r="B130" s="20" t="s">
        <v>85</v>
      </c>
      <c r="C130" s="21"/>
      <c r="D130" s="22" t="str">
        <f t="shared" si="13"/>
        <v xml:space="preserve"> </v>
      </c>
      <c r="E130" s="21"/>
      <c r="F130" s="22" t="str">
        <f t="shared" si="14"/>
        <v xml:space="preserve"> </v>
      </c>
      <c r="G130" s="21"/>
      <c r="H130" s="22" t="str">
        <f t="shared" si="15"/>
        <v xml:space="preserve"> </v>
      </c>
      <c r="I130" s="21"/>
      <c r="J130" s="22" t="str">
        <f t="shared" si="16"/>
        <v xml:space="preserve"> </v>
      </c>
    </row>
    <row r="131" spans="1:10" x14ac:dyDescent="0.25">
      <c r="B131" s="23" t="s">
        <v>86</v>
      </c>
      <c r="C131" s="21"/>
      <c r="D131" s="22" t="str">
        <f t="shared" si="13"/>
        <v xml:space="preserve"> </v>
      </c>
      <c r="E131" s="21"/>
      <c r="F131" s="22" t="str">
        <f t="shared" si="14"/>
        <v xml:space="preserve"> </v>
      </c>
      <c r="G131" s="21"/>
      <c r="H131" s="22" t="str">
        <f t="shared" si="15"/>
        <v xml:space="preserve"> </v>
      </c>
      <c r="I131" s="21"/>
      <c r="J131" s="22" t="str">
        <f t="shared" si="16"/>
        <v xml:space="preserve"> </v>
      </c>
    </row>
    <row r="132" spans="1:10" x14ac:dyDescent="0.25">
      <c r="A132" s="32"/>
      <c r="B132" s="37" t="s">
        <v>87</v>
      </c>
      <c r="C132" s="21">
        <f>-C127+SUM(C128:C131)</f>
        <v>0</v>
      </c>
      <c r="D132" s="22" t="str">
        <f t="shared" si="13"/>
        <v xml:space="preserve"> </v>
      </c>
      <c r="E132" s="21">
        <f>-E127+SUM(E128:E131)</f>
        <v>0</v>
      </c>
      <c r="F132" s="22" t="str">
        <f t="shared" si="14"/>
        <v xml:space="preserve"> </v>
      </c>
      <c r="G132" s="21">
        <f>-G127+SUM(G128:G131)</f>
        <v>0</v>
      </c>
      <c r="H132" s="22" t="str">
        <f t="shared" si="15"/>
        <v xml:space="preserve"> </v>
      </c>
      <c r="I132" s="21">
        <f>-I127+SUM(I128:I131)</f>
        <v>0</v>
      </c>
      <c r="J132" s="22" t="str">
        <f t="shared" si="16"/>
        <v xml:space="preserve"> </v>
      </c>
    </row>
    <row r="133" spans="1:10" ht="14.4" thickBot="1" x14ac:dyDescent="0.3">
      <c r="C133" s="30"/>
      <c r="E133" s="30"/>
      <c r="F133" s="31"/>
      <c r="G133" s="30"/>
      <c r="H133" s="31"/>
      <c r="I133" s="30"/>
      <c r="J133" s="31"/>
    </row>
    <row r="134" spans="1:10" ht="14.4" thickBot="1" x14ac:dyDescent="0.3">
      <c r="A134" s="34"/>
      <c r="B134" s="38" t="s">
        <v>88</v>
      </c>
      <c r="C134" s="27">
        <f>+C125+C132</f>
        <v>0</v>
      </c>
      <c r="D134" s="28" t="str">
        <f>IF(C134=0," ",(+C134/C$106)*100)</f>
        <v xml:space="preserve"> </v>
      </c>
      <c r="E134" s="27">
        <f>+E125+E132</f>
        <v>0</v>
      </c>
      <c r="F134" s="28" t="str">
        <f>IF(E134=0," ",(+E134/E$106)*100)</f>
        <v xml:space="preserve"> </v>
      </c>
      <c r="G134" s="27">
        <f>+G125+G132</f>
        <v>0</v>
      </c>
      <c r="H134" s="28" t="str">
        <f>IF(G134=0," ",(+G134/G$106)*100)</f>
        <v xml:space="preserve"> </v>
      </c>
      <c r="I134" s="27">
        <f>+I125+I132</f>
        <v>0</v>
      </c>
      <c r="J134" s="28" t="str">
        <f>IF(I134=0," ",(+I134/I$106)*100)</f>
        <v xml:space="preserve"> </v>
      </c>
    </row>
    <row r="135" spans="1:10" x14ac:dyDescent="0.25">
      <c r="C135" s="30"/>
      <c r="E135" s="30"/>
      <c r="F135" s="31"/>
      <c r="G135" s="30"/>
      <c r="H135" s="31"/>
      <c r="I135" s="30"/>
      <c r="J135" s="31"/>
    </row>
    <row r="136" spans="1:10" x14ac:dyDescent="0.25">
      <c r="B136" s="20" t="s">
        <v>89</v>
      </c>
      <c r="C136" s="21"/>
      <c r="D136" s="22" t="str">
        <f>IF(C136=0," ",(+C136/C$106)*100)</f>
        <v xml:space="preserve"> </v>
      </c>
      <c r="E136" s="21"/>
      <c r="F136" s="22" t="str">
        <f>IF(E136=0," ",(+E136/E$106)*100)</f>
        <v xml:space="preserve"> </v>
      </c>
      <c r="G136" s="21"/>
      <c r="H136" s="22" t="str">
        <f>IF(G136=0," ",(+G136/G$106)*100)</f>
        <v xml:space="preserve"> </v>
      </c>
      <c r="I136" s="21"/>
      <c r="J136" s="22" t="str">
        <f>IF(I136=0," ",(+I136/I$106)*100)</f>
        <v xml:space="preserve"> </v>
      </c>
    </row>
    <row r="137" spans="1:10" ht="14.4" thickBot="1" x14ac:dyDescent="0.3">
      <c r="C137" s="30"/>
      <c r="E137" s="30"/>
      <c r="F137" s="31"/>
      <c r="G137" s="30"/>
      <c r="H137" s="31"/>
      <c r="I137" s="30"/>
      <c r="J137" s="31"/>
    </row>
    <row r="138" spans="1:10" ht="14.4" thickBot="1" x14ac:dyDescent="0.3">
      <c r="A138" s="14" t="s">
        <v>90</v>
      </c>
      <c r="B138" s="38"/>
      <c r="C138" s="27">
        <f>+C134-C136</f>
        <v>0</v>
      </c>
      <c r="D138" s="28" t="str">
        <f>IF(C138=0," ",(+C138/C$106)*100)</f>
        <v xml:space="preserve"> </v>
      </c>
      <c r="E138" s="27">
        <f>+E134-E136</f>
        <v>0</v>
      </c>
      <c r="F138" s="28" t="str">
        <f>IF(E138=0," ",(+E138/E$106)*100)</f>
        <v xml:space="preserve"> </v>
      </c>
      <c r="G138" s="27">
        <f>+G134-G136</f>
        <v>0</v>
      </c>
      <c r="H138" s="28" t="str">
        <f>IF(G138=0," ",(+G138/G$106)*100)</f>
        <v xml:space="preserve"> </v>
      </c>
      <c r="I138" s="27">
        <f>+I134-I136</f>
        <v>0</v>
      </c>
      <c r="J138" s="28" t="str">
        <f>IF(I138=0," ",(+I138/I$106)*100)</f>
        <v xml:space="preserve"> </v>
      </c>
    </row>
    <row r="139" spans="1:10" x14ac:dyDescent="0.25">
      <c r="C139" s="30"/>
      <c r="E139" s="30"/>
      <c r="F139" s="31"/>
      <c r="G139" s="30"/>
      <c r="H139" s="31"/>
      <c r="I139" s="30"/>
      <c r="J139" s="31"/>
    </row>
    <row r="140" spans="1:10" x14ac:dyDescent="0.25">
      <c r="A140" s="40"/>
      <c r="B140" s="44" t="s">
        <v>91</v>
      </c>
      <c r="C140" s="45"/>
      <c r="D140" s="46"/>
      <c r="E140" s="45"/>
      <c r="F140" s="46"/>
      <c r="G140" s="45"/>
      <c r="H140" s="46"/>
      <c r="I140" s="45"/>
      <c r="J140" s="46"/>
    </row>
    <row r="141" spans="1:10" x14ac:dyDescent="0.25">
      <c r="B141" s="20" t="s">
        <v>92</v>
      </c>
      <c r="C141" s="21"/>
      <c r="D141" s="22"/>
      <c r="E141" s="21"/>
      <c r="F141" s="22"/>
      <c r="G141" s="21"/>
      <c r="H141" s="22"/>
      <c r="I141" s="21"/>
      <c r="J141" s="22"/>
    </row>
    <row r="142" spans="1:10" x14ac:dyDescent="0.25">
      <c r="B142" s="20" t="s">
        <v>93</v>
      </c>
      <c r="C142" s="21"/>
      <c r="D142" s="22"/>
      <c r="E142" s="21"/>
      <c r="F142" s="22"/>
      <c r="G142" s="21"/>
      <c r="H142" s="22"/>
      <c r="I142" s="21"/>
      <c r="J142" s="22"/>
    </row>
    <row r="143" spans="1:10" x14ac:dyDescent="0.25">
      <c r="B143" s="23" t="s">
        <v>94</v>
      </c>
      <c r="C143" s="21"/>
      <c r="D143" s="22"/>
      <c r="E143" s="21">
        <f>IF(C106=0,0,-C83-E138+E83-E141-E142)</f>
        <v>0</v>
      </c>
      <c r="F143" s="22"/>
      <c r="G143" s="21">
        <f>IF(E106=0,0,-E83-G138+G83-G141-G142)</f>
        <v>0</v>
      </c>
      <c r="H143" s="22"/>
      <c r="I143" s="21">
        <f>IF(G106=0,0,-G83-I138+I83-I141-I142)</f>
        <v>0</v>
      </c>
      <c r="J143" s="22"/>
    </row>
    <row r="144" spans="1:10" x14ac:dyDescent="0.25">
      <c r="A144" s="32"/>
      <c r="B144" s="47" t="s">
        <v>95</v>
      </c>
      <c r="C144" s="48">
        <f>SUM(C141:C143)</f>
        <v>0</v>
      </c>
      <c r="D144" s="49"/>
      <c r="E144" s="48">
        <f>SUM(E141:E143)</f>
        <v>0</v>
      </c>
      <c r="F144" s="49"/>
      <c r="G144" s="48">
        <f>SUM(G141:G143)</f>
        <v>0</v>
      </c>
      <c r="H144" s="49"/>
      <c r="I144" s="48">
        <f>SUM(I141:I143)</f>
        <v>0</v>
      </c>
      <c r="J144" s="49"/>
    </row>
    <row r="145" spans="1:10" ht="7.2" customHeight="1" x14ac:dyDescent="0.25"/>
    <row r="146" spans="1:10" ht="31.95" hidden="1" customHeight="1" x14ac:dyDescent="0.25">
      <c r="B146" s="35" t="s">
        <v>96</v>
      </c>
      <c r="C146" s="118"/>
      <c r="D146" s="119"/>
      <c r="E146" s="119"/>
      <c r="F146" s="119"/>
      <c r="G146" s="119"/>
      <c r="H146" s="119"/>
      <c r="I146" s="120"/>
      <c r="J146" s="121"/>
    </row>
    <row r="147" spans="1:10" hidden="1" x14ac:dyDescent="0.25">
      <c r="C147" s="30"/>
      <c r="E147" s="30"/>
      <c r="F147" s="31"/>
      <c r="G147" s="30"/>
      <c r="H147" s="31"/>
      <c r="I147" s="30"/>
      <c r="J147" s="31"/>
    </row>
    <row r="148" spans="1:10" ht="0.9" customHeight="1" x14ac:dyDescent="0.25">
      <c r="C148" s="30"/>
      <c r="E148" s="30"/>
      <c r="F148" s="31"/>
      <c r="G148" s="30"/>
      <c r="H148" s="31"/>
      <c r="I148" s="30"/>
      <c r="J148" s="31"/>
    </row>
    <row r="149" spans="1:10" ht="0.9" customHeight="1" x14ac:dyDescent="0.25">
      <c r="C149" s="30"/>
      <c r="E149" s="30"/>
      <c r="F149" s="31"/>
      <c r="G149" s="30"/>
      <c r="H149" s="31"/>
      <c r="I149" s="30"/>
      <c r="J149" s="31"/>
    </row>
    <row r="150" spans="1:10" s="73" customFormat="1" ht="17.399999999999999" x14ac:dyDescent="0.3">
      <c r="A150" s="123" t="str">
        <f>+A2</f>
        <v>Company Name</v>
      </c>
      <c r="B150" s="123"/>
      <c r="C150" s="123"/>
      <c r="D150" s="123"/>
      <c r="E150" s="123"/>
      <c r="F150" s="123"/>
      <c r="G150" s="123"/>
      <c r="H150" s="123"/>
      <c r="I150" s="102"/>
      <c r="J150" s="102"/>
    </row>
    <row r="151" spans="1:10" s="73" customFormat="1" ht="15.6" x14ac:dyDescent="0.3">
      <c r="A151" s="124" t="s">
        <v>182</v>
      </c>
      <c r="B151" s="124"/>
      <c r="C151" s="124"/>
      <c r="D151" s="124"/>
      <c r="E151" s="124"/>
      <c r="F151" s="124"/>
      <c r="G151" s="124"/>
      <c r="H151" s="124"/>
      <c r="I151" s="103"/>
      <c r="J151" s="103"/>
    </row>
    <row r="152" spans="1:10" s="73" customFormat="1" x14ac:dyDescent="0.25">
      <c r="A152" s="125"/>
      <c r="B152" s="125"/>
      <c r="C152" s="125"/>
      <c r="D152" s="125"/>
      <c r="E152" s="125"/>
      <c r="F152" s="125"/>
      <c r="G152" s="125"/>
      <c r="H152" s="125"/>
      <c r="I152" s="104"/>
      <c r="J152" s="104"/>
    </row>
    <row r="153" spans="1:10" s="73" customFormat="1" ht="7.2" customHeight="1" thickBot="1" x14ac:dyDescent="0.3"/>
    <row r="154" spans="1:10" s="56" customFormat="1" ht="15" thickBot="1" x14ac:dyDescent="0.35">
      <c r="A154" s="54"/>
      <c r="B154" s="64" t="s">
        <v>2</v>
      </c>
      <c r="C154" s="114">
        <f>+C6</f>
        <v>44561</v>
      </c>
      <c r="D154" s="115"/>
      <c r="E154" s="114">
        <f>+E6</f>
        <v>44926</v>
      </c>
      <c r="F154" s="115"/>
      <c r="G154" s="114">
        <f>+G6</f>
        <v>45291</v>
      </c>
      <c r="H154" s="115"/>
      <c r="I154" s="114" t="str">
        <f>+I6</f>
        <v>Projection</v>
      </c>
      <c r="J154" s="115"/>
    </row>
    <row r="155" spans="1:10" ht="15" thickBot="1" x14ac:dyDescent="0.35">
      <c r="A155" s="57"/>
      <c r="B155" s="36" t="s">
        <v>3</v>
      </c>
      <c r="C155" s="116">
        <f>+C7</f>
        <v>12</v>
      </c>
      <c r="D155" s="117"/>
      <c r="E155" s="116">
        <f>+E7</f>
        <v>12</v>
      </c>
      <c r="F155" s="117"/>
      <c r="G155" s="116">
        <f>+G7</f>
        <v>12</v>
      </c>
      <c r="H155" s="117"/>
      <c r="I155" s="116">
        <f>+I7</f>
        <v>12</v>
      </c>
      <c r="J155" s="117"/>
    </row>
    <row r="156" spans="1:10" s="73" customFormat="1" x14ac:dyDescent="0.25">
      <c r="B156" s="75" t="s">
        <v>183</v>
      </c>
      <c r="C156" s="76">
        <f>+C104</f>
        <v>0</v>
      </c>
      <c r="D156" s="77"/>
      <c r="E156" s="76">
        <f>+E104</f>
        <v>0</v>
      </c>
      <c r="F156" s="77"/>
      <c r="G156" s="76">
        <f>+G104</f>
        <v>0</v>
      </c>
      <c r="H156" s="77"/>
      <c r="I156" s="76">
        <f>+I104</f>
        <v>0</v>
      </c>
      <c r="J156" s="77"/>
    </row>
    <row r="157" spans="1:10" s="73" customFormat="1" x14ac:dyDescent="0.25">
      <c r="B157" s="75" t="s">
        <v>184</v>
      </c>
      <c r="C157" s="76">
        <f>+C138</f>
        <v>0</v>
      </c>
      <c r="D157" s="77"/>
      <c r="E157" s="76">
        <f>+E138</f>
        <v>0</v>
      </c>
      <c r="F157" s="77"/>
      <c r="G157" s="76">
        <f>+G138</f>
        <v>0</v>
      </c>
      <c r="H157" s="77"/>
      <c r="I157" s="76">
        <f>+I138</f>
        <v>0</v>
      </c>
      <c r="J157" s="77"/>
    </row>
    <row r="158" spans="1:10" s="73" customFormat="1" x14ac:dyDescent="0.25">
      <c r="B158" s="78" t="s">
        <v>185</v>
      </c>
      <c r="C158" s="79">
        <f>+C111+C121+C122</f>
        <v>0</v>
      </c>
      <c r="D158" s="80"/>
      <c r="E158" s="79">
        <f>+E111+E121+E122</f>
        <v>0</v>
      </c>
      <c r="F158" s="80"/>
      <c r="G158" s="79">
        <f>+G111+G121+G122</f>
        <v>0</v>
      </c>
      <c r="H158" s="80"/>
      <c r="I158" s="79">
        <f>+I111+I121+I122</f>
        <v>0</v>
      </c>
      <c r="J158" s="80"/>
    </row>
    <row r="159" spans="1:10" s="73" customFormat="1" x14ac:dyDescent="0.25">
      <c r="B159" s="78" t="s">
        <v>186</v>
      </c>
      <c r="C159" s="79">
        <f>+C127</f>
        <v>0</v>
      </c>
      <c r="D159" s="80"/>
      <c r="E159" s="79">
        <f>+E127</f>
        <v>0</v>
      </c>
      <c r="F159" s="80"/>
      <c r="G159" s="79">
        <f>+G127</f>
        <v>0</v>
      </c>
      <c r="H159" s="80"/>
      <c r="I159" s="79">
        <f>+I127</f>
        <v>0</v>
      </c>
      <c r="J159" s="80"/>
    </row>
    <row r="160" spans="1:10" s="73" customFormat="1" x14ac:dyDescent="0.25">
      <c r="B160" s="78" t="s">
        <v>187</v>
      </c>
      <c r="C160" s="79">
        <f>+C130</f>
        <v>0</v>
      </c>
      <c r="D160" s="80"/>
      <c r="E160" s="79">
        <f>+E130</f>
        <v>0</v>
      </c>
      <c r="F160" s="80"/>
      <c r="G160" s="79">
        <f>+G130</f>
        <v>0</v>
      </c>
      <c r="H160" s="80"/>
      <c r="I160" s="79">
        <f>+I130</f>
        <v>0</v>
      </c>
      <c r="J160" s="80"/>
    </row>
    <row r="161" spans="1:10" s="73" customFormat="1" ht="14.4" thickBot="1" x14ac:dyDescent="0.3">
      <c r="B161" s="81" t="s">
        <v>188</v>
      </c>
      <c r="C161" s="82">
        <f>+C131</f>
        <v>0</v>
      </c>
      <c r="D161" s="83"/>
      <c r="E161" s="82">
        <f>+E131</f>
        <v>0</v>
      </c>
      <c r="F161" s="83"/>
      <c r="G161" s="82">
        <f>+G131</f>
        <v>0</v>
      </c>
      <c r="H161" s="83"/>
      <c r="I161" s="82">
        <f>+I131</f>
        <v>0</v>
      </c>
      <c r="J161" s="83"/>
    </row>
    <row r="162" spans="1:10" s="73" customFormat="1" ht="15.9" customHeight="1" thickBot="1" x14ac:dyDescent="0.3">
      <c r="A162" s="126" t="s">
        <v>196</v>
      </c>
      <c r="B162" s="127"/>
      <c r="C162" s="84">
        <f>IF(C101=" ",0,(+C157+C158+C159-C160-C161)/C155*12)</f>
        <v>0</v>
      </c>
      <c r="D162" s="100" t="e">
        <f>+C162/C104</f>
        <v>#DIV/0!</v>
      </c>
      <c r="E162" s="84">
        <f>IF(E101=" ",0,(+E157+E158+E159-E160-E161)/E155*12)</f>
        <v>0</v>
      </c>
      <c r="F162" s="100" t="e">
        <f>+E162/E104</f>
        <v>#DIV/0!</v>
      </c>
      <c r="G162" s="84">
        <f>IF(G101=" ",0,(+G157+G158+G159-G160-G161)/G155*12)</f>
        <v>0</v>
      </c>
      <c r="H162" s="100" t="e">
        <f>+G162/G104</f>
        <v>#DIV/0!</v>
      </c>
      <c r="I162" s="84">
        <f>IF(I101=" ",0,(+I157+I158+I159-I160-I161)/I155*12)</f>
        <v>0</v>
      </c>
      <c r="J162" s="100" t="e">
        <f>+I162/I104</f>
        <v>#DIV/0!</v>
      </c>
    </row>
    <row r="163" spans="1:10" s="73" customForma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</row>
    <row r="164" spans="1:10" s="73" customFormat="1" x14ac:dyDescent="0.25">
      <c r="B164" s="78" t="s">
        <v>92</v>
      </c>
      <c r="C164" s="79">
        <f>+C141</f>
        <v>0</v>
      </c>
      <c r="D164" s="80"/>
      <c r="E164" s="79">
        <f>+E141</f>
        <v>0</v>
      </c>
      <c r="F164" s="80"/>
      <c r="G164" s="79">
        <f>+G141</f>
        <v>0</v>
      </c>
      <c r="H164" s="80"/>
      <c r="I164" s="79">
        <f>+I141</f>
        <v>0</v>
      </c>
      <c r="J164" s="80"/>
    </row>
    <row r="165" spans="1:10" s="73" customFormat="1" ht="14.4" thickBot="1" x14ac:dyDescent="0.3">
      <c r="B165" s="78" t="s">
        <v>189</v>
      </c>
      <c r="C165" s="79">
        <v>0</v>
      </c>
      <c r="D165" s="80"/>
      <c r="E165" s="79">
        <f>IF(E7=0,0,C30-E30+E68-C68)</f>
        <v>0</v>
      </c>
      <c r="F165" s="80"/>
      <c r="G165" s="79">
        <f>IF(G7=0,0,E30-G30+G68-E68)</f>
        <v>0</v>
      </c>
      <c r="H165" s="80"/>
      <c r="I165" s="79">
        <f>IF(I7=0,0,G30-I30+I68-G68)</f>
        <v>0</v>
      </c>
      <c r="J165" s="80"/>
    </row>
    <row r="166" spans="1:10" s="73" customFormat="1" ht="15" thickBot="1" x14ac:dyDescent="0.35">
      <c r="A166" s="146" t="s">
        <v>197</v>
      </c>
      <c r="B166" s="147"/>
      <c r="C166" s="84">
        <f>IF(C101=" ",0,(C164+C165)/C155*12)</f>
        <v>0</v>
      </c>
      <c r="D166" s="85"/>
      <c r="E166" s="84">
        <f>IF(E101=" ",0,(E164+E165)/E155*12)</f>
        <v>0</v>
      </c>
      <c r="F166" s="85"/>
      <c r="G166" s="84">
        <f>IF(G101=" ",0,(G164+G165)/G155*12)</f>
        <v>0</v>
      </c>
      <c r="H166" s="85"/>
      <c r="I166" s="84">
        <f>IF(I101=" ",0,(I164+I165)/I155*12)</f>
        <v>0</v>
      </c>
      <c r="J166" s="85"/>
    </row>
    <row r="167" spans="1:10" s="73" customFormat="1" ht="15" thickBot="1" x14ac:dyDescent="0.35">
      <c r="A167" s="74"/>
      <c r="B167"/>
      <c r="C167" s="74"/>
      <c r="D167" s="74"/>
      <c r="E167" s="74"/>
      <c r="F167" s="74"/>
      <c r="G167" s="74"/>
      <c r="H167" s="74"/>
      <c r="I167" s="74"/>
      <c r="J167" s="74"/>
    </row>
    <row r="168" spans="1:10" s="88" customFormat="1" ht="15.9" customHeight="1" thickBot="1" x14ac:dyDescent="0.35">
      <c r="A168" s="126" t="s">
        <v>198</v>
      </c>
      <c r="B168" s="127"/>
      <c r="C168" s="86">
        <f>+C162+C166</f>
        <v>0</v>
      </c>
      <c r="D168" s="87" t="str">
        <f>IF(C168=0,"",+C168/(C156/C155*12))</f>
        <v/>
      </c>
      <c r="E168" s="86">
        <f>+E162+E166</f>
        <v>0</v>
      </c>
      <c r="F168" s="87" t="str">
        <f>IF(E168=0,"",+E168/(E156/E155*12))</f>
        <v/>
      </c>
      <c r="G168" s="86">
        <f>+G162+G166</f>
        <v>0</v>
      </c>
      <c r="H168" s="87" t="str">
        <f>IF(G168=0,"",+G168/(G156/G155*12))</f>
        <v/>
      </c>
      <c r="I168" s="86">
        <f>+I162+I166</f>
        <v>0</v>
      </c>
      <c r="J168" s="87" t="str">
        <f>IF(I168=0,"",+I168/(I156/I155*12))</f>
        <v/>
      </c>
    </row>
    <row r="169" spans="1:10" s="73" customFormat="1" x14ac:dyDescent="0.25"/>
    <row r="170" spans="1:10" s="73" customFormat="1" x14ac:dyDescent="0.25">
      <c r="B170" s="78" t="s">
        <v>194</v>
      </c>
      <c r="C170" s="79">
        <f>+C57</f>
        <v>0</v>
      </c>
      <c r="D170" s="80"/>
      <c r="E170" s="79">
        <f>+C57</f>
        <v>0</v>
      </c>
      <c r="F170" s="80"/>
      <c r="G170" s="79">
        <f>+E57</f>
        <v>0</v>
      </c>
      <c r="H170" s="80"/>
      <c r="I170" s="79">
        <f>+G57</f>
        <v>0</v>
      </c>
      <c r="J170" s="80"/>
    </row>
    <row r="171" spans="1:10" s="73" customFormat="1" ht="14.4" thickBot="1" x14ac:dyDescent="0.3">
      <c r="B171" s="78" t="s">
        <v>195</v>
      </c>
      <c r="C171" s="79">
        <f>+C127</f>
        <v>0</v>
      </c>
      <c r="D171" s="80"/>
      <c r="E171" s="79">
        <f>+E127</f>
        <v>0</v>
      </c>
      <c r="F171" s="80"/>
      <c r="G171" s="79">
        <f>+G127</f>
        <v>0</v>
      </c>
      <c r="H171" s="80"/>
      <c r="I171" s="79">
        <f>+I127</f>
        <v>0</v>
      </c>
      <c r="J171" s="80"/>
    </row>
    <row r="172" spans="1:10" s="88" customFormat="1" ht="15.9" customHeight="1" thickBot="1" x14ac:dyDescent="0.35">
      <c r="A172" s="126" t="s">
        <v>199</v>
      </c>
      <c r="B172" s="127"/>
      <c r="C172" s="86">
        <f>+C170+C171</f>
        <v>0</v>
      </c>
      <c r="D172" s="87"/>
      <c r="E172" s="86">
        <f>+E170+E171</f>
        <v>0</v>
      </c>
      <c r="F172" s="87"/>
      <c r="G172" s="86">
        <f>+G170+G171</f>
        <v>0</v>
      </c>
      <c r="H172" s="87"/>
      <c r="I172" s="86">
        <f>+I170+I171</f>
        <v>0</v>
      </c>
      <c r="J172" s="87"/>
    </row>
    <row r="173" spans="1:10" s="73" customFormat="1" ht="14.4" thickBot="1" x14ac:dyDescent="0.3"/>
    <row r="174" spans="1:10" s="73" customFormat="1" ht="9" customHeight="1" x14ac:dyDescent="0.25">
      <c r="A174" s="89"/>
      <c r="B174" s="90"/>
      <c r="C174" s="90"/>
      <c r="D174" s="90"/>
      <c r="E174" s="90"/>
      <c r="F174" s="90"/>
      <c r="G174" s="90"/>
      <c r="H174" s="90"/>
      <c r="I174" s="90"/>
      <c r="J174" s="91"/>
    </row>
    <row r="175" spans="1:10" s="74" customFormat="1" x14ac:dyDescent="0.25">
      <c r="A175" s="92"/>
      <c r="B175" s="74" t="s">
        <v>190</v>
      </c>
      <c r="C175" s="101" t="e">
        <f>+C162/C172</f>
        <v>#DIV/0!</v>
      </c>
      <c r="E175" s="101" t="e">
        <f>+E162/E172</f>
        <v>#DIV/0!</v>
      </c>
      <c r="G175" s="101" t="e">
        <f>+G162/G172</f>
        <v>#DIV/0!</v>
      </c>
      <c r="I175" s="101" t="e">
        <f>+I162/I172</f>
        <v>#DIV/0!</v>
      </c>
      <c r="J175" s="93"/>
    </row>
    <row r="176" spans="1:10" s="96" customFormat="1" ht="13.2" x14ac:dyDescent="0.25">
      <c r="A176" s="94"/>
      <c r="B176" s="96" t="s">
        <v>191</v>
      </c>
      <c r="C176" s="96">
        <f>+C162-C172</f>
        <v>0</v>
      </c>
      <c r="E176" s="96">
        <f>+E162-E172</f>
        <v>0</v>
      </c>
      <c r="G176" s="96">
        <f>+G162-G172</f>
        <v>0</v>
      </c>
      <c r="I176" s="96">
        <f>+I162-I172</f>
        <v>0</v>
      </c>
      <c r="J176" s="95"/>
    </row>
    <row r="177" spans="1:10" s="74" customFormat="1" x14ac:dyDescent="0.25">
      <c r="A177" s="92"/>
      <c r="B177" s="74" t="s">
        <v>192</v>
      </c>
      <c r="C177" s="101" t="e">
        <f>+C168/C172</f>
        <v>#DIV/0!</v>
      </c>
      <c r="E177" s="101" t="e">
        <f>+E168/E172</f>
        <v>#DIV/0!</v>
      </c>
      <c r="G177" s="101" t="e">
        <f>+G168/G172</f>
        <v>#DIV/0!</v>
      </c>
      <c r="I177" s="101" t="e">
        <f>+I168/I172</f>
        <v>#DIV/0!</v>
      </c>
      <c r="J177" s="93"/>
    </row>
    <row r="178" spans="1:10" s="96" customFormat="1" ht="13.2" x14ac:dyDescent="0.25">
      <c r="A178" s="94"/>
      <c r="B178" s="96" t="s">
        <v>193</v>
      </c>
      <c r="C178" s="96">
        <f>+C168-C172</f>
        <v>0</v>
      </c>
      <c r="E178" s="96">
        <f>+E168-E172</f>
        <v>0</v>
      </c>
      <c r="G178" s="96">
        <f>+G168-G172</f>
        <v>0</v>
      </c>
      <c r="I178" s="96">
        <f>+I168-I172</f>
        <v>0</v>
      </c>
      <c r="J178" s="95"/>
    </row>
    <row r="179" spans="1:10" s="73" customFormat="1" ht="9" customHeight="1" thickBot="1" x14ac:dyDescent="0.3">
      <c r="A179" s="97"/>
      <c r="B179" s="98"/>
      <c r="C179" s="98"/>
      <c r="D179" s="98"/>
      <c r="E179" s="98"/>
      <c r="F179" s="98"/>
      <c r="G179" s="98"/>
      <c r="H179" s="98"/>
      <c r="I179" s="98"/>
      <c r="J179" s="99"/>
    </row>
    <row r="180" spans="1:10" s="73" customFormat="1" x14ac:dyDescent="0.25"/>
    <row r="181" spans="1:10" s="73" customFormat="1" x14ac:dyDescent="0.25">
      <c r="B181" s="78" t="s">
        <v>200</v>
      </c>
      <c r="C181" s="79"/>
      <c r="D181" s="80"/>
      <c r="E181" s="79"/>
      <c r="F181" s="80"/>
      <c r="G181" s="79">
        <f>+G57</f>
        <v>0</v>
      </c>
      <c r="H181" s="80"/>
      <c r="I181" s="79">
        <f>+I57</f>
        <v>0</v>
      </c>
      <c r="J181" s="80"/>
    </row>
    <row r="182" spans="1:10" s="73" customFormat="1" ht="14.4" thickBot="1" x14ac:dyDescent="0.3">
      <c r="B182" s="78" t="s">
        <v>201</v>
      </c>
      <c r="C182" s="79"/>
      <c r="D182" s="80"/>
      <c r="E182" s="79"/>
      <c r="F182" s="80"/>
      <c r="G182" s="79">
        <f>(+G57/2+G72)*0.06</f>
        <v>0</v>
      </c>
      <c r="H182" s="80"/>
      <c r="I182" s="79">
        <f>(+I57/2+I72)*0.06</f>
        <v>0</v>
      </c>
      <c r="J182" s="80"/>
    </row>
    <row r="183" spans="1:10" s="88" customFormat="1" ht="15.9" customHeight="1" thickBot="1" x14ac:dyDescent="0.35">
      <c r="A183" s="126" t="s">
        <v>202</v>
      </c>
      <c r="B183" s="127"/>
      <c r="C183" s="86">
        <f>+C181+C182</f>
        <v>0</v>
      </c>
      <c r="D183" s="87"/>
      <c r="E183" s="86">
        <f>+E181+E182</f>
        <v>0</v>
      </c>
      <c r="F183" s="87"/>
      <c r="G183" s="86">
        <f>+G181+G182</f>
        <v>0</v>
      </c>
      <c r="H183" s="87"/>
      <c r="I183" s="86">
        <f>+I181+I182</f>
        <v>0</v>
      </c>
      <c r="J183" s="87"/>
    </row>
    <row r="184" spans="1:10" s="73" customFormat="1" ht="14.4" thickBot="1" x14ac:dyDescent="0.3"/>
    <row r="185" spans="1:10" s="73" customFormat="1" ht="9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1"/>
    </row>
    <row r="186" spans="1:10" s="74" customFormat="1" x14ac:dyDescent="0.25">
      <c r="A186" s="92"/>
      <c r="B186" s="74" t="s">
        <v>203</v>
      </c>
      <c r="C186" s="101"/>
      <c r="E186" s="101"/>
      <c r="G186" s="101" t="e">
        <f>+G162/G183</f>
        <v>#DIV/0!</v>
      </c>
      <c r="I186" s="101" t="e">
        <f>+I162/I183</f>
        <v>#DIV/0!</v>
      </c>
      <c r="J186" s="93"/>
    </row>
    <row r="187" spans="1:10" s="96" customFormat="1" ht="13.2" x14ac:dyDescent="0.25">
      <c r="A187" s="94"/>
      <c r="B187" s="96" t="s">
        <v>205</v>
      </c>
      <c r="G187" s="96">
        <f>+G162-G183</f>
        <v>0</v>
      </c>
      <c r="I187" s="96">
        <f>+I162-I183</f>
        <v>0</v>
      </c>
      <c r="J187" s="95"/>
    </row>
    <row r="188" spans="1:10" s="74" customFormat="1" x14ac:dyDescent="0.25">
      <c r="A188" s="92"/>
      <c r="B188" s="74" t="s">
        <v>204</v>
      </c>
      <c r="C188" s="101"/>
      <c r="E188" s="101"/>
      <c r="G188" s="101" t="e">
        <f>+G168/G183</f>
        <v>#DIV/0!</v>
      </c>
      <c r="I188" s="101" t="e">
        <f>+I168/I183</f>
        <v>#DIV/0!</v>
      </c>
      <c r="J188" s="93"/>
    </row>
    <row r="189" spans="1:10" s="96" customFormat="1" ht="13.2" x14ac:dyDescent="0.25">
      <c r="A189" s="94"/>
      <c r="B189" s="96" t="s">
        <v>206</v>
      </c>
      <c r="G189" s="96">
        <f>+G168-G183</f>
        <v>0</v>
      </c>
      <c r="I189" s="96">
        <f>+I168-I183</f>
        <v>0</v>
      </c>
      <c r="J189" s="95"/>
    </row>
    <row r="190" spans="1:10" s="73" customFormat="1" ht="9" customHeight="1" thickBot="1" x14ac:dyDescent="0.3">
      <c r="A190" s="97"/>
      <c r="B190" s="98"/>
      <c r="C190" s="98"/>
      <c r="D190" s="98"/>
      <c r="E190" s="98"/>
      <c r="F190" s="98"/>
      <c r="G190" s="98"/>
      <c r="H190" s="98"/>
      <c r="I190" s="98"/>
      <c r="J190" s="99"/>
    </row>
    <row r="191" spans="1:10" x14ac:dyDescent="0.25">
      <c r="C191" s="30"/>
      <c r="E191" s="30"/>
      <c r="F191" s="31"/>
      <c r="G191" s="30"/>
      <c r="H191" s="31"/>
      <c r="I191" s="30"/>
      <c r="J191" s="31"/>
    </row>
    <row r="192" spans="1:10" s="30" customFormat="1" ht="17.399999999999999" x14ac:dyDescent="0.3">
      <c r="A192" s="111" t="str">
        <f>+A2</f>
        <v>Company Name</v>
      </c>
      <c r="B192" s="111"/>
      <c r="C192" s="111"/>
      <c r="D192" s="111"/>
      <c r="E192" s="111"/>
      <c r="F192" s="111"/>
      <c r="G192" s="111"/>
      <c r="H192" s="111"/>
      <c r="I192" s="50"/>
      <c r="J192" s="50"/>
    </row>
    <row r="193" spans="1:10" s="52" customFormat="1" ht="15.6" x14ac:dyDescent="0.3">
      <c r="A193" s="112" t="s">
        <v>97</v>
      </c>
      <c r="B193" s="112"/>
      <c r="C193" s="112"/>
      <c r="D193" s="112"/>
      <c r="E193" s="112"/>
      <c r="F193" s="112"/>
      <c r="G193" s="112"/>
      <c r="H193" s="112"/>
      <c r="I193" s="51"/>
      <c r="J193" s="51"/>
    </row>
    <row r="194" spans="1:10" s="30" customFormat="1" x14ac:dyDescent="0.25">
      <c r="A194" s="113">
        <f>+A4</f>
        <v>0</v>
      </c>
      <c r="B194" s="113"/>
      <c r="C194" s="113"/>
      <c r="D194" s="113"/>
      <c r="E194" s="113"/>
      <c r="F194" s="113"/>
      <c r="G194" s="113"/>
      <c r="H194" s="113"/>
      <c r="I194" s="53"/>
      <c r="J194" s="53"/>
    </row>
    <row r="195" spans="1:10" s="30" customFormat="1" ht="7.2" customHeight="1" thickBot="1" x14ac:dyDescent="0.3"/>
    <row r="196" spans="1:10" s="56" customFormat="1" ht="15" thickBot="1" x14ac:dyDescent="0.35">
      <c r="A196" s="54"/>
      <c r="B196" s="55" t="s">
        <v>2</v>
      </c>
      <c r="C196" s="139"/>
      <c r="D196" s="140"/>
      <c r="E196" s="114">
        <f>IF(E$6=0," ",+E$6)</f>
        <v>44926</v>
      </c>
      <c r="F196" s="115"/>
      <c r="G196" s="114">
        <f>IF(G$6=0," ",+G$6)</f>
        <v>45291</v>
      </c>
      <c r="H196" s="115"/>
      <c r="I196" s="114" t="str">
        <f>IF(I$6=0," ",+I$6)</f>
        <v>Projection</v>
      </c>
      <c r="J196" s="115"/>
    </row>
    <row r="197" spans="1:10" ht="15" thickBot="1" x14ac:dyDescent="0.35">
      <c r="A197" s="57"/>
      <c r="B197" s="58" t="s">
        <v>3</v>
      </c>
      <c r="C197" s="141"/>
      <c r="D197" s="142"/>
      <c r="E197" s="116">
        <f>IF(E$7=0," ",+E$7)</f>
        <v>12</v>
      </c>
      <c r="F197" s="117"/>
      <c r="G197" s="116">
        <f>IF(G$7=0," ",+G$7)</f>
        <v>12</v>
      </c>
      <c r="H197" s="117"/>
      <c r="I197" s="116">
        <f>IF(I$7=0," ",+I$7)</f>
        <v>12</v>
      </c>
      <c r="J197" s="117"/>
    </row>
    <row r="198" spans="1:10" s="30" customFormat="1" ht="14.4" x14ac:dyDescent="0.3">
      <c r="B198" s="143" t="s">
        <v>98</v>
      </c>
      <c r="C198" s="144"/>
      <c r="D198" s="145"/>
      <c r="E198" s="21">
        <f>+E104</f>
        <v>0</v>
      </c>
      <c r="F198" s="59"/>
      <c r="G198" s="21">
        <f>+G104</f>
        <v>0</v>
      </c>
      <c r="H198" s="59"/>
      <c r="I198" s="21">
        <f>+I104</f>
        <v>0</v>
      </c>
      <c r="J198" s="59"/>
    </row>
    <row r="199" spans="1:10" s="30" customFormat="1" ht="14.4" x14ac:dyDescent="0.3">
      <c r="B199" s="105" t="s">
        <v>99</v>
      </c>
      <c r="C199" s="106"/>
      <c r="D199" s="107"/>
      <c r="E199" s="21">
        <f>IF(E106=0,0,IF(C$6=0,0,+C13-E13))</f>
        <v>0</v>
      </c>
      <c r="F199" s="59"/>
      <c r="G199" s="21">
        <f>IF(G106=0,0,IF(E$6=0,0,+E13-G13))</f>
        <v>0</v>
      </c>
      <c r="H199" s="59"/>
      <c r="I199" s="21">
        <f>IF(I106=0,0,IF(G$6=0,0,+G13-I13))</f>
        <v>0</v>
      </c>
      <c r="J199" s="59"/>
    </row>
    <row r="200" spans="1:10" s="30" customFormat="1" ht="14.4" x14ac:dyDescent="0.3">
      <c r="B200" s="136" t="s">
        <v>100</v>
      </c>
      <c r="C200" s="137"/>
      <c r="D200" s="138"/>
      <c r="E200" s="21">
        <f>IF(E198=0,0,IF(C$6=0,0,+E74-C74))</f>
        <v>0</v>
      </c>
      <c r="F200" s="59"/>
      <c r="G200" s="21">
        <f>IF(G198=0,0,IF(E$6=0,0,+G74-E74))</f>
        <v>0</v>
      </c>
      <c r="H200" s="59"/>
      <c r="I200" s="21">
        <f>IF(I198=0,0,IF(G$6=0,0,+I74-G74))</f>
        <v>0</v>
      </c>
      <c r="J200" s="59"/>
    </row>
    <row r="201" spans="1:10" s="56" customFormat="1" ht="14.4" x14ac:dyDescent="0.3">
      <c r="A201" s="48"/>
      <c r="B201" s="132" t="s">
        <v>101</v>
      </c>
      <c r="C201" s="133"/>
      <c r="D201" s="134"/>
      <c r="E201" s="48">
        <f>SUM(E198:E200)</f>
        <v>0</v>
      </c>
      <c r="F201" s="60"/>
      <c r="G201" s="48">
        <f>SUM(G198:G200)</f>
        <v>0</v>
      </c>
      <c r="H201" s="60"/>
      <c r="I201" s="48">
        <f>SUM(I198:I200)</f>
        <v>0</v>
      </c>
      <c r="J201" s="60"/>
    </row>
    <row r="202" spans="1:10" s="30" customFormat="1" x14ac:dyDescent="0.25"/>
    <row r="203" spans="1:10" s="30" customFormat="1" ht="14.4" x14ac:dyDescent="0.3">
      <c r="B203" s="105" t="s">
        <v>70</v>
      </c>
      <c r="C203" s="106"/>
      <c r="D203" s="107"/>
      <c r="E203" s="21">
        <f>-E110</f>
        <v>0</v>
      </c>
      <c r="F203" s="59"/>
      <c r="G203" s="21">
        <f>-G110</f>
        <v>0</v>
      </c>
      <c r="H203" s="59"/>
      <c r="I203" s="21">
        <f>-I110</f>
        <v>0</v>
      </c>
      <c r="J203" s="59"/>
    </row>
    <row r="204" spans="1:10" s="30" customFormat="1" ht="14.4" x14ac:dyDescent="0.3">
      <c r="B204" s="105" t="s">
        <v>102</v>
      </c>
      <c r="C204" s="106"/>
      <c r="D204" s="107"/>
      <c r="E204" s="21">
        <f>IF(E198=0,0,IF(C$6=0,0,+C14-E14))</f>
        <v>0</v>
      </c>
      <c r="F204" s="59"/>
      <c r="G204" s="21">
        <f>IF(G198=0,0,IF(E$6=0,0,+E14-G14))</f>
        <v>0</v>
      </c>
      <c r="H204" s="59"/>
      <c r="I204" s="21">
        <f>IF(I198=0,0,IF(G$6=0,0,+G14-I14))</f>
        <v>0</v>
      </c>
      <c r="J204" s="59"/>
    </row>
    <row r="205" spans="1:10" s="30" customFormat="1" ht="14.4" x14ac:dyDescent="0.3">
      <c r="B205" s="136" t="s">
        <v>103</v>
      </c>
      <c r="C205" s="137"/>
      <c r="D205" s="138"/>
      <c r="E205" s="21">
        <f>IF(E198=0,0,IF(C$6=0,0,+E60-C60))</f>
        <v>0</v>
      </c>
      <c r="F205" s="59"/>
      <c r="G205" s="21">
        <f>IF(G198=0,0,IF(E$6=0,0,+G60-E60))</f>
        <v>0</v>
      </c>
      <c r="H205" s="59"/>
      <c r="I205" s="21">
        <f>IF(I198=0,0,IF(G$6=0,0,+I60-G60))</f>
        <v>0</v>
      </c>
      <c r="J205" s="59"/>
    </row>
    <row r="206" spans="1:10" s="56" customFormat="1" ht="14.4" x14ac:dyDescent="0.3">
      <c r="A206" s="48"/>
      <c r="B206" s="132" t="s">
        <v>104</v>
      </c>
      <c r="C206" s="133"/>
      <c r="D206" s="134"/>
      <c r="E206" s="48">
        <f>SUM(E203:E205)</f>
        <v>0</v>
      </c>
      <c r="F206" s="60"/>
      <c r="G206" s="48">
        <f>SUM(G203:G205)</f>
        <v>0</v>
      </c>
      <c r="H206" s="60"/>
      <c r="I206" s="48">
        <f>SUM(I203:I205)</f>
        <v>0</v>
      </c>
      <c r="J206" s="60"/>
    </row>
    <row r="207" spans="1:10" s="30" customFormat="1" x14ac:dyDescent="0.25"/>
    <row r="208" spans="1:10" s="30" customFormat="1" ht="14.4" x14ac:dyDescent="0.3">
      <c r="A208" s="48"/>
      <c r="B208" s="132" t="s">
        <v>105</v>
      </c>
      <c r="C208" s="133"/>
      <c r="D208" s="134"/>
      <c r="E208" s="48">
        <f>+E201+E206</f>
        <v>0</v>
      </c>
      <c r="F208" s="60"/>
      <c r="G208" s="48">
        <f>+G201+G206</f>
        <v>0</v>
      </c>
      <c r="H208" s="60"/>
      <c r="I208" s="48">
        <f>+I201+I206</f>
        <v>0</v>
      </c>
      <c r="J208" s="60"/>
    </row>
    <row r="209" spans="1:10" s="30" customFormat="1" x14ac:dyDescent="0.25"/>
    <row r="210" spans="1:10" s="30" customFormat="1" ht="14.4" x14ac:dyDescent="0.3">
      <c r="B210" s="105" t="s">
        <v>106</v>
      </c>
      <c r="C210" s="106"/>
      <c r="D210" s="107"/>
      <c r="E210" s="21">
        <f>-E117-E118-E119-E120</f>
        <v>0</v>
      </c>
      <c r="F210" s="59"/>
      <c r="G210" s="21">
        <f>-G117-G118-G119-G120</f>
        <v>0</v>
      </c>
      <c r="H210" s="59"/>
      <c r="I210" s="21">
        <f>-I117-I118-I119-I120</f>
        <v>0</v>
      </c>
      <c r="J210" s="59"/>
    </row>
    <row r="211" spans="1:10" s="30" customFormat="1" ht="14.4" x14ac:dyDescent="0.3">
      <c r="B211" s="105" t="s">
        <v>107</v>
      </c>
      <c r="C211" s="106"/>
      <c r="D211" s="107"/>
      <c r="E211" s="21">
        <f>IF(E198=0,0,IF(C$6=0,0,+C22-E22))</f>
        <v>0</v>
      </c>
      <c r="F211" s="59"/>
      <c r="G211" s="21">
        <f>IF(G198=0,0,IF(E$6=0,0,+E22-G22))</f>
        <v>0</v>
      </c>
      <c r="H211" s="59"/>
      <c r="I211" s="21">
        <f>IF(I198=0,0,IF(G$6=0,0,+G22-I22))</f>
        <v>0</v>
      </c>
      <c r="J211" s="59"/>
    </row>
    <row r="212" spans="1:10" s="30" customFormat="1" ht="14.4" x14ac:dyDescent="0.3">
      <c r="B212" s="136" t="s">
        <v>108</v>
      </c>
      <c r="C212" s="137"/>
      <c r="D212" s="138"/>
      <c r="E212" s="21">
        <f>IF(E198=0,0,IF(C$6=0,0,+E61-C61))</f>
        <v>0</v>
      </c>
      <c r="F212" s="59"/>
      <c r="G212" s="21">
        <f>IF(G198=0,0,IF(E$6=0,0,+G61-E61))</f>
        <v>0</v>
      </c>
      <c r="H212" s="59"/>
      <c r="I212" s="21">
        <f>IF(I198=0,0,IF(G$6=0,0,+I61-G61))</f>
        <v>0</v>
      </c>
      <c r="J212" s="59"/>
    </row>
    <row r="213" spans="1:10" s="56" customFormat="1" ht="14.4" x14ac:dyDescent="0.3">
      <c r="A213" s="48"/>
      <c r="B213" s="132" t="s">
        <v>109</v>
      </c>
      <c r="C213" s="133"/>
      <c r="D213" s="134"/>
      <c r="E213" s="48">
        <f>SUM(E210:E212)</f>
        <v>0</v>
      </c>
      <c r="F213" s="60"/>
      <c r="G213" s="48">
        <f>SUM(G210:G212)</f>
        <v>0</v>
      </c>
      <c r="H213" s="60"/>
      <c r="I213" s="48">
        <f>SUM(I210:I212)</f>
        <v>0</v>
      </c>
      <c r="J213" s="60"/>
    </row>
    <row r="214" spans="1:10" s="30" customFormat="1" x14ac:dyDescent="0.25"/>
    <row r="215" spans="1:10" s="30" customFormat="1" ht="14.4" x14ac:dyDescent="0.3">
      <c r="A215" s="48"/>
      <c r="B215" s="132" t="s">
        <v>110</v>
      </c>
      <c r="C215" s="133"/>
      <c r="D215" s="134"/>
      <c r="E215" s="48">
        <f>+E208+E213</f>
        <v>0</v>
      </c>
      <c r="F215" s="60"/>
      <c r="G215" s="48">
        <f>+G208+G213</f>
        <v>0</v>
      </c>
      <c r="H215" s="60"/>
      <c r="I215" s="48">
        <f>+I208+I213</f>
        <v>0</v>
      </c>
      <c r="J215" s="60"/>
    </row>
    <row r="216" spans="1:10" s="30" customFormat="1" x14ac:dyDescent="0.25"/>
    <row r="217" spans="1:10" s="30" customFormat="1" ht="14.4" x14ac:dyDescent="0.3">
      <c r="B217" s="105" t="s">
        <v>111</v>
      </c>
      <c r="C217" s="106"/>
      <c r="D217" s="107"/>
      <c r="E217" s="21">
        <f>+E105</f>
        <v>0</v>
      </c>
      <c r="F217" s="59"/>
      <c r="G217" s="21">
        <f>+G105</f>
        <v>0</v>
      </c>
      <c r="H217" s="59"/>
      <c r="I217" s="21">
        <f>+I105</f>
        <v>0</v>
      </c>
      <c r="J217" s="59"/>
    </row>
    <row r="218" spans="1:10" s="30" customFormat="1" ht="14.4" x14ac:dyDescent="0.3">
      <c r="B218" s="105" t="s">
        <v>112</v>
      </c>
      <c r="C218" s="106"/>
      <c r="D218" s="107"/>
      <c r="E218" s="21">
        <f>+E128+E129</f>
        <v>0</v>
      </c>
      <c r="F218" s="59"/>
      <c r="G218" s="21">
        <f>+G128+G129</f>
        <v>0</v>
      </c>
      <c r="H218" s="59"/>
      <c r="I218" s="21">
        <f>+I128+I129</f>
        <v>0</v>
      </c>
      <c r="J218" s="59"/>
    </row>
    <row r="219" spans="1:10" s="30" customFormat="1" ht="14.4" x14ac:dyDescent="0.3">
      <c r="B219" s="105" t="s">
        <v>113</v>
      </c>
      <c r="C219" s="106"/>
      <c r="D219" s="107"/>
      <c r="E219" s="21">
        <f>IF(E198=0,0,IF(C$6=0,0,+E63-C63))</f>
        <v>0</v>
      </c>
      <c r="F219" s="59"/>
      <c r="G219" s="21">
        <f>IF(G198=0,0,IF(E$6=0,0,+G63-E63))</f>
        <v>0</v>
      </c>
      <c r="H219" s="59"/>
      <c r="I219" s="21">
        <f>IF(I198=0,0,IF(G$6=0,0,+I63-G63))</f>
        <v>0</v>
      </c>
      <c r="J219" s="59"/>
    </row>
    <row r="220" spans="1:10" s="30" customFormat="1" ht="14.4" x14ac:dyDescent="0.3">
      <c r="B220" s="136" t="s">
        <v>89</v>
      </c>
      <c r="C220" s="137"/>
      <c r="D220" s="138"/>
      <c r="E220" s="21">
        <f>IF(E198=0,0,-E136+C24-E24+E62-C62+E75-C75)</f>
        <v>0</v>
      </c>
      <c r="F220" s="59"/>
      <c r="G220" s="21">
        <f>IF(G198=0,0,-G136+E24-G24+G62-E62+G75-E75)</f>
        <v>0</v>
      </c>
      <c r="H220" s="59"/>
      <c r="I220" s="21">
        <f>IF(I198=0,0,-I136+G24-I24+I62-G62+I75-G75)</f>
        <v>0</v>
      </c>
      <c r="J220" s="59"/>
    </row>
    <row r="221" spans="1:10" s="30" customFormat="1" ht="14.4" x14ac:dyDescent="0.3">
      <c r="A221" s="48"/>
      <c r="B221" s="132" t="s">
        <v>114</v>
      </c>
      <c r="C221" s="133"/>
      <c r="D221" s="134"/>
      <c r="E221" s="48">
        <f>SUM(E217:E220)</f>
        <v>0</v>
      </c>
      <c r="F221" s="60"/>
      <c r="G221" s="48">
        <f>SUM(G217:G220)</f>
        <v>0</v>
      </c>
      <c r="H221" s="60"/>
      <c r="I221" s="48">
        <f>SUM(I217:I220)</f>
        <v>0</v>
      </c>
      <c r="J221" s="60"/>
    </row>
    <row r="222" spans="1:10" s="30" customFormat="1" ht="14.4" thickBot="1" x14ac:dyDescent="0.3"/>
    <row r="223" spans="1:10" s="30" customFormat="1" ht="15" thickBot="1" x14ac:dyDescent="0.35">
      <c r="A223" s="61"/>
      <c r="B223" s="135" t="s">
        <v>115</v>
      </c>
      <c r="C223" s="109"/>
      <c r="D223" s="110"/>
      <c r="E223" s="27">
        <f>+E215+E221</f>
        <v>0</v>
      </c>
      <c r="F223" s="62"/>
      <c r="G223" s="27">
        <f>+G215+G221</f>
        <v>0</v>
      </c>
      <c r="H223" s="62"/>
      <c r="I223" s="27">
        <f>+I215+I221</f>
        <v>0</v>
      </c>
      <c r="J223" s="62"/>
    </row>
    <row r="224" spans="1:10" s="30" customFormat="1" x14ac:dyDescent="0.25"/>
    <row r="225" spans="1:10" s="30" customFormat="1" ht="14.4" x14ac:dyDescent="0.3">
      <c r="B225" s="105" t="s">
        <v>82</v>
      </c>
      <c r="C225" s="106"/>
      <c r="D225" s="107"/>
      <c r="E225" s="21">
        <f>-E127</f>
        <v>0</v>
      </c>
      <c r="F225" s="59"/>
      <c r="G225" s="21">
        <f>-G127</f>
        <v>0</v>
      </c>
      <c r="H225" s="59"/>
      <c r="I225" s="21">
        <f>-I127</f>
        <v>0</v>
      </c>
      <c r="J225" s="59"/>
    </row>
    <row r="226" spans="1:10" s="30" customFormat="1" ht="14.4" x14ac:dyDescent="0.3">
      <c r="B226" s="136" t="s">
        <v>116</v>
      </c>
      <c r="C226" s="137"/>
      <c r="D226" s="138"/>
      <c r="E226" s="21">
        <f>+E141</f>
        <v>0</v>
      </c>
      <c r="F226" s="59"/>
      <c r="G226" s="21">
        <f>+G141</f>
        <v>0</v>
      </c>
      <c r="H226" s="59"/>
      <c r="I226" s="21">
        <f>+I141</f>
        <v>0</v>
      </c>
      <c r="J226" s="59"/>
    </row>
    <row r="227" spans="1:10" s="56" customFormat="1" ht="14.4" x14ac:dyDescent="0.3">
      <c r="A227" s="48"/>
      <c r="B227" s="132" t="s">
        <v>117</v>
      </c>
      <c r="C227" s="133"/>
      <c r="D227" s="134"/>
      <c r="E227" s="48">
        <f>SUM(E225:E226)</f>
        <v>0</v>
      </c>
      <c r="F227" s="60"/>
      <c r="G227" s="48">
        <f>SUM(G225:G226)</f>
        <v>0</v>
      </c>
      <c r="H227" s="60"/>
      <c r="I227" s="48">
        <f>SUM(I225:I226)</f>
        <v>0</v>
      </c>
      <c r="J227" s="60"/>
    </row>
    <row r="228" spans="1:10" s="30" customFormat="1" ht="14.4" thickBot="1" x14ac:dyDescent="0.3"/>
    <row r="229" spans="1:10" s="30" customFormat="1" ht="15" thickBot="1" x14ac:dyDescent="0.35">
      <c r="A229" s="61"/>
      <c r="B229" s="135" t="s">
        <v>118</v>
      </c>
      <c r="C229" s="109"/>
      <c r="D229" s="110"/>
      <c r="E229" s="27">
        <f>+E223+E227</f>
        <v>0</v>
      </c>
      <c r="F229" s="62"/>
      <c r="G229" s="27">
        <f>+G223+G227</f>
        <v>0</v>
      </c>
      <c r="H229" s="62"/>
      <c r="I229" s="27">
        <f>+I223+I227</f>
        <v>0</v>
      </c>
      <c r="J229" s="62"/>
    </row>
    <row r="230" spans="1:10" s="30" customFormat="1" x14ac:dyDescent="0.25"/>
    <row r="231" spans="1:10" s="30" customFormat="1" ht="14.4" x14ac:dyDescent="0.3">
      <c r="B231" s="105" t="s">
        <v>119</v>
      </c>
      <c r="C231" s="106"/>
      <c r="D231" s="107"/>
      <c r="E231" s="21">
        <f>IF(C$6=0,0,-C57/12*E7)</f>
        <v>0</v>
      </c>
      <c r="F231" s="59"/>
      <c r="G231" s="21">
        <f>IF(E$6=0,0,-E57/12*G7)</f>
        <v>0</v>
      </c>
      <c r="H231" s="59"/>
      <c r="I231" s="21">
        <f>IF(G$6=0,0,-G57/12*I7)</f>
        <v>0</v>
      </c>
      <c r="J231" s="59"/>
    </row>
    <row r="232" spans="1:10" s="56" customFormat="1" ht="14.4" x14ac:dyDescent="0.3">
      <c r="A232" s="48"/>
      <c r="B232" s="132" t="s">
        <v>120</v>
      </c>
      <c r="C232" s="133"/>
      <c r="D232" s="134"/>
      <c r="E232" s="48">
        <f>SUM(E231:E231)</f>
        <v>0</v>
      </c>
      <c r="F232" s="60"/>
      <c r="G232" s="48">
        <f>SUM(G231:G231)</f>
        <v>0</v>
      </c>
      <c r="H232" s="60"/>
      <c r="I232" s="48">
        <f>SUM(I231:I231)</f>
        <v>0</v>
      </c>
      <c r="J232" s="60"/>
    </row>
    <row r="233" spans="1:10" s="30" customFormat="1" ht="14.4" thickBot="1" x14ac:dyDescent="0.3"/>
    <row r="234" spans="1:10" s="30" customFormat="1" ht="15" thickBot="1" x14ac:dyDescent="0.35">
      <c r="A234" s="61"/>
      <c r="B234" s="135" t="s">
        <v>121</v>
      </c>
      <c r="C234" s="109"/>
      <c r="D234" s="110"/>
      <c r="E234" s="27">
        <f>+E229+E232</f>
        <v>0</v>
      </c>
      <c r="F234" s="62"/>
      <c r="G234" s="27">
        <f>+G229+G232</f>
        <v>0</v>
      </c>
      <c r="H234" s="62"/>
      <c r="I234" s="27">
        <f>+I229+I232</f>
        <v>0</v>
      </c>
      <c r="J234" s="62"/>
    </row>
    <row r="235" spans="1:10" s="30" customFormat="1" x14ac:dyDescent="0.25"/>
    <row r="236" spans="1:10" s="30" customFormat="1" ht="17.399999999999999" x14ac:dyDescent="0.3">
      <c r="A236" s="111" t="str">
        <f>+A2</f>
        <v>Company Name</v>
      </c>
      <c r="B236" s="111"/>
      <c r="C236" s="111"/>
      <c r="D236" s="111"/>
      <c r="E236" s="111"/>
      <c r="F236" s="111"/>
      <c r="G236" s="111"/>
      <c r="H236" s="111"/>
      <c r="I236" s="50"/>
      <c r="J236" s="50"/>
    </row>
    <row r="237" spans="1:10" s="52" customFormat="1" ht="15.6" x14ac:dyDescent="0.3">
      <c r="A237" s="112" t="s">
        <v>179</v>
      </c>
      <c r="B237" s="112"/>
      <c r="C237" s="112"/>
      <c r="D237" s="112"/>
      <c r="E237" s="112"/>
      <c r="F237" s="112"/>
      <c r="G237" s="112"/>
      <c r="H237" s="112"/>
      <c r="I237" s="51"/>
      <c r="J237" s="51"/>
    </row>
    <row r="238" spans="1:10" s="30" customFormat="1" x14ac:dyDescent="0.25">
      <c r="A238" s="113">
        <f>+A194</f>
        <v>0</v>
      </c>
      <c r="B238" s="113"/>
      <c r="C238" s="113"/>
      <c r="D238" s="113"/>
      <c r="E238" s="113"/>
      <c r="F238" s="113"/>
      <c r="G238" s="113"/>
      <c r="H238" s="113"/>
      <c r="I238" s="53"/>
      <c r="J238" s="53"/>
    </row>
    <row r="239" spans="1:10" s="30" customFormat="1" ht="7.2" customHeight="1" thickBot="1" x14ac:dyDescent="0.3"/>
    <row r="240" spans="1:10" s="56" customFormat="1" ht="15" thickBot="1" x14ac:dyDescent="0.35">
      <c r="A240" s="54"/>
      <c r="B240" s="55" t="s">
        <v>2</v>
      </c>
      <c r="C240" s="139"/>
      <c r="D240" s="140"/>
      <c r="E240" s="114">
        <f>IF(E$6=0," ",+E$6)</f>
        <v>44926</v>
      </c>
      <c r="F240" s="115"/>
      <c r="G240" s="114">
        <f>IF(G$6=0," ",+G$6)</f>
        <v>45291</v>
      </c>
      <c r="H240" s="115"/>
      <c r="I240" s="114" t="str">
        <f>IF(I$6=0," ",+I$6)</f>
        <v>Projection</v>
      </c>
      <c r="J240" s="115"/>
    </row>
    <row r="241" spans="1:10" ht="15" thickBot="1" x14ac:dyDescent="0.35">
      <c r="A241" s="57"/>
      <c r="B241" s="58" t="s">
        <v>3</v>
      </c>
      <c r="C241" s="141"/>
      <c r="D241" s="142"/>
      <c r="E241" s="116">
        <f>IF(E$7=0," ",+E$7)</f>
        <v>12</v>
      </c>
      <c r="F241" s="117"/>
      <c r="G241" s="116">
        <f>IF(G$7=0," ",+G$7)</f>
        <v>12</v>
      </c>
      <c r="H241" s="117"/>
      <c r="I241" s="116">
        <f>IF(I$7=0," ",+I$7)</f>
        <v>12</v>
      </c>
      <c r="J241" s="117"/>
    </row>
    <row r="242" spans="1:10" s="30" customFormat="1" ht="14.4" x14ac:dyDescent="0.3">
      <c r="B242" s="105" t="s">
        <v>122</v>
      </c>
      <c r="C242" s="106"/>
      <c r="D242" s="107"/>
      <c r="E242" s="21">
        <f>IF(E198=0,0,IF(C$6=0,0,C17+C18-E17-E18))</f>
        <v>0</v>
      </c>
      <c r="F242" s="59"/>
      <c r="G242" s="21">
        <f>IF(G198=0,0,IF(E$6=0,0,E17+E18-G17-G18))</f>
        <v>0</v>
      </c>
      <c r="H242" s="59"/>
      <c r="I242" s="21">
        <f>IF(I198=0,0,IF(G$6=0,0,G17+G18-I17-I18))</f>
        <v>0</v>
      </c>
      <c r="J242" s="59"/>
    </row>
    <row r="243" spans="1:10" s="30" customFormat="1" ht="14.4" x14ac:dyDescent="0.3">
      <c r="B243" s="105" t="s">
        <v>123</v>
      </c>
      <c r="C243" s="106"/>
      <c r="D243" s="107"/>
      <c r="E243" s="21">
        <f>IF(E198=0,0,IF(C$6=0,0,+C19-E19))</f>
        <v>0</v>
      </c>
      <c r="F243" s="59"/>
      <c r="G243" s="21">
        <f>IF(G198=0,0,IF(E$6=0,0,+E19-G19))</f>
        <v>0</v>
      </c>
      <c r="H243" s="59"/>
      <c r="I243" s="21">
        <f>IF(I198=0,0,IF(G$6=0,0,+G19-I19))</f>
        <v>0</v>
      </c>
      <c r="J243" s="59"/>
    </row>
    <row r="244" spans="1:10" s="30" customFormat="1" ht="14.4" x14ac:dyDescent="0.3">
      <c r="B244" s="105" t="s">
        <v>124</v>
      </c>
      <c r="C244" s="106"/>
      <c r="D244" s="107"/>
      <c r="E244" s="21">
        <f>-E111</f>
        <v>0</v>
      </c>
      <c r="F244" s="59"/>
      <c r="G244" s="21">
        <f>-G111</f>
        <v>0</v>
      </c>
      <c r="H244" s="59"/>
      <c r="I244" s="21">
        <f>-I111</f>
        <v>0</v>
      </c>
      <c r="J244" s="59"/>
    </row>
    <row r="245" spans="1:10" s="30" customFormat="1" ht="14.4" x14ac:dyDescent="0.3">
      <c r="B245" s="105" t="s">
        <v>125</v>
      </c>
      <c r="C245" s="106"/>
      <c r="D245" s="107"/>
      <c r="E245" s="21">
        <f>-E121</f>
        <v>0</v>
      </c>
      <c r="F245" s="59"/>
      <c r="G245" s="21">
        <f>-G121</f>
        <v>0</v>
      </c>
      <c r="H245" s="59"/>
      <c r="I245" s="21">
        <f>-I121</f>
        <v>0</v>
      </c>
      <c r="J245" s="59"/>
    </row>
    <row r="246" spans="1:10" s="30" customFormat="1" ht="14.4" x14ac:dyDescent="0.3">
      <c r="B246" s="136" t="s">
        <v>126</v>
      </c>
      <c r="C246" s="137"/>
      <c r="D246" s="138"/>
      <c r="E246" s="21">
        <f>+E130</f>
        <v>0</v>
      </c>
      <c r="F246" s="59"/>
      <c r="G246" s="21">
        <f>+G130</f>
        <v>0</v>
      </c>
      <c r="H246" s="59"/>
      <c r="I246" s="21">
        <f>+I130</f>
        <v>0</v>
      </c>
      <c r="J246" s="59"/>
    </row>
    <row r="247" spans="1:10" s="56" customFormat="1" ht="14.4" x14ac:dyDescent="0.3">
      <c r="A247" s="48"/>
      <c r="B247" s="132" t="s">
        <v>127</v>
      </c>
      <c r="C247" s="133"/>
      <c r="D247" s="134"/>
      <c r="E247" s="63">
        <f>SUM(E242:E246)</f>
        <v>0</v>
      </c>
      <c r="F247" s="60"/>
      <c r="G247" s="63">
        <f>SUM(G242:G246)</f>
        <v>0</v>
      </c>
      <c r="H247" s="60"/>
      <c r="I247" s="63">
        <f>SUM(I242:I246)</f>
        <v>0</v>
      </c>
      <c r="J247" s="60"/>
    </row>
    <row r="248" spans="1:10" s="30" customFormat="1" x14ac:dyDescent="0.25"/>
    <row r="249" spans="1:10" s="30" customFormat="1" ht="14.4" x14ac:dyDescent="0.3">
      <c r="B249" s="105" t="s">
        <v>128</v>
      </c>
      <c r="C249" s="106"/>
      <c r="D249" s="107"/>
      <c r="E249" s="21">
        <f>IF(E198=0,0,IF(C$6=0,0,+C25-E25))</f>
        <v>0</v>
      </c>
      <c r="F249" s="59"/>
      <c r="G249" s="21">
        <f>IF(G198=0,0,IF(E$6=0,0,+E25-G25))</f>
        <v>0</v>
      </c>
      <c r="H249" s="59"/>
      <c r="I249" s="21">
        <f>IF(I198=0,0,IF(G$6=0,0,+G25-I25))</f>
        <v>0</v>
      </c>
      <c r="J249" s="59"/>
    </row>
    <row r="250" spans="1:10" s="30" customFormat="1" ht="14.4" x14ac:dyDescent="0.3">
      <c r="B250" s="136" t="s">
        <v>129</v>
      </c>
      <c r="C250" s="137"/>
      <c r="D250" s="138"/>
      <c r="E250" s="21">
        <f>IF(E198=0,0,IF(C$6=0,0,+C23-E23))</f>
        <v>0</v>
      </c>
      <c r="F250" s="59"/>
      <c r="G250" s="21">
        <f>IF(G198=0,0,IF(E$6=0,0,+E23-G23))</f>
        <v>0</v>
      </c>
      <c r="H250" s="59"/>
      <c r="I250" s="21">
        <f>IF(I198=0,0,IF(G$6=0,0,+G23-I23))</f>
        <v>0</v>
      </c>
      <c r="J250" s="59"/>
    </row>
    <row r="251" spans="1:10" s="56" customFormat="1" ht="14.4" x14ac:dyDescent="0.3">
      <c r="A251" s="48"/>
      <c r="B251" s="132" t="s">
        <v>128</v>
      </c>
      <c r="C251" s="133"/>
      <c r="D251" s="134"/>
      <c r="E251" s="48">
        <f>SUM(E249:E250)</f>
        <v>0</v>
      </c>
      <c r="F251" s="60"/>
      <c r="G251" s="48">
        <f>SUM(G249:G250)</f>
        <v>0</v>
      </c>
      <c r="H251" s="60"/>
      <c r="I251" s="48">
        <f>SUM(I249:I250)</f>
        <v>0</v>
      </c>
      <c r="J251" s="60"/>
    </row>
    <row r="252" spans="1:10" s="30" customFormat="1" x14ac:dyDescent="0.25"/>
    <row r="253" spans="1:10" s="30" customFormat="1" ht="14.4" x14ac:dyDescent="0.3">
      <c r="B253" s="105" t="s">
        <v>130</v>
      </c>
      <c r="C253" s="106"/>
      <c r="D253" s="107"/>
      <c r="E253" s="21">
        <f>IF(E198=0,0,IF(C$6=0,0,+C30-E30))</f>
        <v>0</v>
      </c>
      <c r="F253" s="59"/>
      <c r="G253" s="21">
        <f>IF(G198=0,0,IF(E$6=0,0,+E30-G30))</f>
        <v>0</v>
      </c>
      <c r="H253" s="59"/>
      <c r="I253" s="21">
        <f>IF(I198=0,0,IF(G$6=0,0,+G30-I30))</f>
        <v>0</v>
      </c>
      <c r="J253" s="59"/>
    </row>
    <row r="254" spans="1:10" s="30" customFormat="1" ht="14.4" x14ac:dyDescent="0.3">
      <c r="B254" s="105" t="s">
        <v>131</v>
      </c>
      <c r="C254" s="106"/>
      <c r="D254" s="107"/>
      <c r="E254" s="21">
        <f>IF(E198=0,0,IF(C$6=0,0,+C31-E31))</f>
        <v>0</v>
      </c>
      <c r="F254" s="59"/>
      <c r="G254" s="21">
        <f>IF(G198=0,0,IF(E$6=0,0,+E31-G31))</f>
        <v>0</v>
      </c>
      <c r="H254" s="59"/>
      <c r="I254" s="21">
        <f>IF(I198=0,0,IF(G$6=0,0,+G31-I31))</f>
        <v>0</v>
      </c>
      <c r="J254" s="59"/>
    </row>
    <row r="255" spans="1:10" s="30" customFormat="1" ht="14.4" x14ac:dyDescent="0.3">
      <c r="B255" s="105" t="s">
        <v>132</v>
      </c>
      <c r="C255" s="106"/>
      <c r="D255" s="107"/>
      <c r="E255" s="21">
        <f>IF(E198=0,0,IF(C$6=0,0,+C34-E34))</f>
        <v>0</v>
      </c>
      <c r="F255" s="59"/>
      <c r="G255" s="21">
        <f>IF(G198=0,0,IF(E$6=0,0,+E34-G34))</f>
        <v>0</v>
      </c>
      <c r="H255" s="59"/>
      <c r="I255" s="21">
        <f>IF(I198=0,0,IF(G$6=0,0,+G34-I34))</f>
        <v>0</v>
      </c>
      <c r="J255" s="59"/>
    </row>
    <row r="256" spans="1:10" s="30" customFormat="1" ht="14.4" x14ac:dyDescent="0.3">
      <c r="B256" s="105" t="s">
        <v>133</v>
      </c>
      <c r="C256" s="106"/>
      <c r="D256" s="107"/>
      <c r="E256" s="21">
        <f>IF(E198=0,0,IF(C$6=0,0,+C35-E35))</f>
        <v>0</v>
      </c>
      <c r="F256" s="59"/>
      <c r="G256" s="21">
        <f>IF(G198=0,0,IF(E$6=0,0,+E35-G35))</f>
        <v>0</v>
      </c>
      <c r="H256" s="59"/>
      <c r="I256" s="21">
        <f>IF(I198=0,0,IF(G$6=0,0,+G35-I35))</f>
        <v>0</v>
      </c>
      <c r="J256" s="59"/>
    </row>
    <row r="257" spans="1:10" s="30" customFormat="1" ht="14.4" x14ac:dyDescent="0.3">
      <c r="B257" s="105" t="s">
        <v>134</v>
      </c>
      <c r="C257" s="106"/>
      <c r="D257" s="107"/>
      <c r="E257" s="21">
        <f>IF(E198=0,0,IF(C$6=0,0,+C36-E36))</f>
        <v>0</v>
      </c>
      <c r="F257" s="59"/>
      <c r="G257" s="21">
        <f>IF(G198=0,0,IF(E$6=0,0,+E36-G36))</f>
        <v>0</v>
      </c>
      <c r="H257" s="59"/>
      <c r="I257" s="21">
        <f>IF(I198=0,0,IF(G$6=0,0,+G36-I36))</f>
        <v>0</v>
      </c>
      <c r="J257" s="59"/>
    </row>
    <row r="258" spans="1:10" s="30" customFormat="1" ht="14.4" x14ac:dyDescent="0.3">
      <c r="B258" s="105" t="s">
        <v>79</v>
      </c>
      <c r="C258" s="106"/>
      <c r="D258" s="107"/>
      <c r="E258" s="21">
        <f>-E122</f>
        <v>0</v>
      </c>
      <c r="F258" s="59"/>
      <c r="G258" s="21">
        <f>-G122</f>
        <v>0</v>
      </c>
      <c r="H258" s="59"/>
      <c r="I258" s="21">
        <f>-I122</f>
        <v>0</v>
      </c>
      <c r="J258" s="59"/>
    </row>
    <row r="259" spans="1:10" s="56" customFormat="1" ht="14.4" x14ac:dyDescent="0.3">
      <c r="A259" s="48"/>
      <c r="B259" s="132" t="s">
        <v>135</v>
      </c>
      <c r="C259" s="133"/>
      <c r="D259" s="134"/>
      <c r="E259" s="48">
        <f>SUM(E253:E258)</f>
        <v>0</v>
      </c>
      <c r="F259" s="60"/>
      <c r="G259" s="48">
        <f>SUM(G253:G258)</f>
        <v>0</v>
      </c>
      <c r="H259" s="60"/>
      <c r="I259" s="48">
        <f>SUM(I253:I258)</f>
        <v>0</v>
      </c>
      <c r="J259" s="60"/>
    </row>
    <row r="260" spans="1:10" s="30" customFormat="1" x14ac:dyDescent="0.25"/>
    <row r="261" spans="1:10" s="56" customFormat="1" ht="14.4" x14ac:dyDescent="0.3">
      <c r="A261" s="48"/>
      <c r="B261" s="132" t="s">
        <v>136</v>
      </c>
      <c r="C261" s="133"/>
      <c r="D261" s="134"/>
      <c r="E261" s="48">
        <f>+E247+E251+E259</f>
        <v>0</v>
      </c>
      <c r="F261" s="60"/>
      <c r="G261" s="48">
        <f>+G247+G251+G259</f>
        <v>0</v>
      </c>
      <c r="H261" s="60"/>
      <c r="I261" s="48">
        <f>+I247+I251+I259</f>
        <v>0</v>
      </c>
      <c r="J261" s="60"/>
    </row>
    <row r="262" spans="1:10" s="30" customFormat="1" x14ac:dyDescent="0.25"/>
    <row r="263" spans="1:10" s="30" customFormat="1" ht="14.4" x14ac:dyDescent="0.3">
      <c r="B263" s="105" t="s">
        <v>137</v>
      </c>
      <c r="C263" s="106"/>
      <c r="D263" s="107"/>
      <c r="E263" s="21">
        <f>+E131</f>
        <v>0</v>
      </c>
      <c r="F263" s="59"/>
      <c r="G263" s="21">
        <f>+G131</f>
        <v>0</v>
      </c>
      <c r="H263" s="59"/>
      <c r="I263" s="21">
        <f>+I131</f>
        <v>0</v>
      </c>
      <c r="J263" s="59"/>
    </row>
    <row r="264" spans="1:10" s="30" customFormat="1" ht="14.4" thickBot="1" x14ac:dyDescent="0.3"/>
    <row r="265" spans="1:10" s="30" customFormat="1" ht="15" thickBot="1" x14ac:dyDescent="0.35">
      <c r="A265" s="61"/>
      <c r="B265" s="135" t="s">
        <v>138</v>
      </c>
      <c r="C265" s="109"/>
      <c r="D265" s="110"/>
      <c r="E265" s="27">
        <f>+E234+E261+E263</f>
        <v>0</v>
      </c>
      <c r="F265" s="62"/>
      <c r="G265" s="27">
        <f>+G234+G261+G263</f>
        <v>0</v>
      </c>
      <c r="H265" s="62"/>
      <c r="I265" s="27">
        <f>+I234+I261+I263</f>
        <v>0</v>
      </c>
      <c r="J265" s="62"/>
    </row>
    <row r="266" spans="1:10" s="30" customFormat="1" x14ac:dyDescent="0.25"/>
    <row r="267" spans="1:10" s="30" customFormat="1" ht="14.4" x14ac:dyDescent="0.3">
      <c r="B267" s="105" t="s">
        <v>139</v>
      </c>
      <c r="C267" s="106"/>
      <c r="D267" s="107"/>
      <c r="E267" s="21">
        <f>IF(E198=0,0,IF(C$6=0,0,+E54-C54))</f>
        <v>0</v>
      </c>
      <c r="F267" s="59"/>
      <c r="G267" s="21">
        <f>IF(G198=0,0,IF(E$6=0,0,+G54-E54))</f>
        <v>0</v>
      </c>
      <c r="H267" s="59"/>
      <c r="I267" s="21">
        <f>IF(I198=0,0,IF(G$6=0,0,+I54-G54))</f>
        <v>0</v>
      </c>
      <c r="J267" s="59"/>
    </row>
    <row r="268" spans="1:10" s="30" customFormat="1" ht="14.4" x14ac:dyDescent="0.3">
      <c r="B268" s="105" t="s">
        <v>140</v>
      </c>
      <c r="C268" s="106"/>
      <c r="D268" s="107"/>
      <c r="E268" s="21">
        <f>IF(E198=0,0,IF(C$6=0,0,+E55-C55))</f>
        <v>0</v>
      </c>
      <c r="F268" s="59"/>
      <c r="G268" s="21">
        <f>IF(G198=0,0,IF(E$6=0,0,+G55-E55))</f>
        <v>0</v>
      </c>
      <c r="H268" s="59"/>
      <c r="I268" s="21">
        <f>IF(I198=0,0,IF(G$6=0,0,+I55-G55))</f>
        <v>0</v>
      </c>
      <c r="J268" s="59"/>
    </row>
    <row r="269" spans="1:10" s="30" customFormat="1" ht="14.4" x14ac:dyDescent="0.3">
      <c r="B269" s="105" t="s">
        <v>141</v>
      </c>
      <c r="C269" s="106"/>
      <c r="D269" s="107"/>
      <c r="E269" s="21">
        <f>IF(E198=0,0,IF(C$6=0,0,+E56-C56))</f>
        <v>0</v>
      </c>
      <c r="F269" s="59"/>
      <c r="G269" s="21">
        <f>IF(G198=0,0,IF(E$6=0,0,+G56-E56))</f>
        <v>0</v>
      </c>
      <c r="H269" s="59"/>
      <c r="I269" s="21">
        <f>IF(I198=0,0,IF(G$6=0,0,+I56-G56))</f>
        <v>0</v>
      </c>
      <c r="J269" s="59"/>
    </row>
    <row r="270" spans="1:10" s="30" customFormat="1" ht="14.4" x14ac:dyDescent="0.3">
      <c r="B270" s="105" t="s">
        <v>142</v>
      </c>
      <c r="C270" s="106"/>
      <c r="D270" s="107"/>
      <c r="E270" s="21">
        <f>IF(E198=0,0,IF(C$6=0,0,+E72+E57-C72-C57-E231))</f>
        <v>0</v>
      </c>
      <c r="F270" s="59"/>
      <c r="G270" s="21">
        <f>IF(G198=0,0,IF(E$6=0,0,+G72+G57-E72-E57-G231))</f>
        <v>0</v>
      </c>
      <c r="H270" s="59"/>
      <c r="I270" s="21">
        <f>IF(I198=0,0,IF(G$6=0,0,+I72+I57-G72-G57-I231))</f>
        <v>0</v>
      </c>
      <c r="J270" s="59"/>
    </row>
    <row r="271" spans="1:10" s="56" customFormat="1" ht="14.4" x14ac:dyDescent="0.3">
      <c r="A271" s="48"/>
      <c r="B271" s="132" t="s">
        <v>143</v>
      </c>
      <c r="C271" s="133"/>
      <c r="D271" s="134"/>
      <c r="E271" s="48">
        <f>SUM(E267:E270)</f>
        <v>0</v>
      </c>
      <c r="F271" s="60"/>
      <c r="G271" s="48">
        <f>SUM(G267:G270)</f>
        <v>0</v>
      </c>
      <c r="H271" s="60"/>
      <c r="I271" s="48">
        <f>SUM(I267:I270)</f>
        <v>0</v>
      </c>
      <c r="J271" s="60"/>
    </row>
    <row r="272" spans="1:10" s="30" customFormat="1" x14ac:dyDescent="0.25"/>
    <row r="273" spans="1:10" s="30" customFormat="1" ht="14.4" x14ac:dyDescent="0.3">
      <c r="B273" s="105" t="s">
        <v>144</v>
      </c>
      <c r="C273" s="106"/>
      <c r="D273" s="107"/>
      <c r="E273" s="21">
        <f>IF(E198=0,0,IF(C$6=0,0,E68-C68))</f>
        <v>0</v>
      </c>
      <c r="F273" s="59"/>
      <c r="G273" s="21">
        <f>IF(G198=0,0,IF(E$6=0,0,G68-E68))</f>
        <v>0</v>
      </c>
      <c r="H273" s="59"/>
      <c r="I273" s="21">
        <f>IF(I198=0,0,IF(G$6=0,0,I68-G68))</f>
        <v>0</v>
      </c>
      <c r="J273" s="59"/>
    </row>
    <row r="274" spans="1:10" s="30" customFormat="1" ht="14.4" x14ac:dyDescent="0.3">
      <c r="B274" s="105" t="s">
        <v>145</v>
      </c>
      <c r="C274" s="106"/>
      <c r="D274" s="107"/>
      <c r="E274" s="21">
        <f>IF(E198=0,0,IF(C$6=0,0,E69-C69))</f>
        <v>0</v>
      </c>
      <c r="F274" s="59"/>
      <c r="G274" s="21">
        <f>IF(G198=0,0,IF(E$6=0,0,G69-E69))</f>
        <v>0</v>
      </c>
      <c r="H274" s="59"/>
      <c r="I274" s="21">
        <f>IF(I198=0,0,IF(G$6=0,0,I69-G69))</f>
        <v>0</v>
      </c>
      <c r="J274" s="59"/>
    </row>
    <row r="275" spans="1:10" s="30" customFormat="1" ht="14.4" x14ac:dyDescent="0.3">
      <c r="B275" s="105" t="s">
        <v>146</v>
      </c>
      <c r="C275" s="106"/>
      <c r="D275" s="107"/>
      <c r="E275" s="21">
        <f>IF(E198=0,0,IF(C$6=0,0,E81+E82+E84+E85-C81-C82-C84-C85))</f>
        <v>0</v>
      </c>
      <c r="F275" s="59"/>
      <c r="G275" s="21">
        <f>IF(G198=0,0,IF(E$6=0,0,G81+G82+G84+G85-E81-E82-E84-E85))</f>
        <v>0</v>
      </c>
      <c r="H275" s="59"/>
      <c r="I275" s="21">
        <f>IF(I198=0,0,IF(G$6=0,0,I81+I82+I84+I85-G81-G82-G84-G85))</f>
        <v>0</v>
      </c>
      <c r="J275" s="59"/>
    </row>
    <row r="276" spans="1:10" s="30" customFormat="1" ht="14.4" x14ac:dyDescent="0.3">
      <c r="B276" s="105" t="s">
        <v>147</v>
      </c>
      <c r="C276" s="106"/>
      <c r="D276" s="107"/>
      <c r="E276" s="21">
        <f>IF(C$6=0,0,+E142+E143)</f>
        <v>0</v>
      </c>
      <c r="F276" s="59"/>
      <c r="G276" s="21">
        <f>IF(E$6=0,0,+G142+G143)</f>
        <v>0</v>
      </c>
      <c r="H276" s="59"/>
      <c r="I276" s="21">
        <f>IF(G$6=0,0,+I142+I143)</f>
        <v>0</v>
      </c>
      <c r="J276" s="59"/>
    </row>
    <row r="277" spans="1:10" s="56" customFormat="1" ht="14.4" x14ac:dyDescent="0.3">
      <c r="A277" s="48"/>
      <c r="B277" s="132" t="s">
        <v>148</v>
      </c>
      <c r="C277" s="133"/>
      <c r="D277" s="134"/>
      <c r="E277" s="48">
        <f>SUM(E273:E276)</f>
        <v>0</v>
      </c>
      <c r="F277" s="60"/>
      <c r="G277" s="48">
        <f>SUM(G273:G276)</f>
        <v>0</v>
      </c>
      <c r="H277" s="60"/>
      <c r="I277" s="48">
        <f>SUM(I273:I276)</f>
        <v>0</v>
      </c>
      <c r="J277" s="60"/>
    </row>
    <row r="278" spans="1:10" s="30" customFormat="1" x14ac:dyDescent="0.25"/>
    <row r="279" spans="1:10" s="56" customFormat="1" ht="14.4" x14ac:dyDescent="0.3">
      <c r="A279" s="48"/>
      <c r="B279" s="132" t="s">
        <v>149</v>
      </c>
      <c r="C279" s="133"/>
      <c r="D279" s="134"/>
      <c r="E279" s="48">
        <f>+E277+E271</f>
        <v>0</v>
      </c>
      <c r="F279" s="60"/>
      <c r="G279" s="48">
        <f>+G277+G271</f>
        <v>0</v>
      </c>
      <c r="H279" s="60"/>
      <c r="I279" s="48">
        <f>+I277+I271</f>
        <v>0</v>
      </c>
      <c r="J279" s="60"/>
    </row>
    <row r="280" spans="1:10" s="30" customFormat="1" ht="14.4" thickBot="1" x14ac:dyDescent="0.3"/>
    <row r="281" spans="1:10" s="30" customFormat="1" ht="15" thickBot="1" x14ac:dyDescent="0.35">
      <c r="A281" s="108" t="s">
        <v>150</v>
      </c>
      <c r="B281" s="109"/>
      <c r="C281" s="109"/>
      <c r="D281" s="110"/>
      <c r="E281" s="27">
        <f>+E265+E279</f>
        <v>0</v>
      </c>
      <c r="F281" s="62"/>
      <c r="G281" s="27">
        <f>+G265+G279</f>
        <v>0</v>
      </c>
      <c r="H281" s="62"/>
      <c r="I281" s="27">
        <f>+I265+I279</f>
        <v>0</v>
      </c>
      <c r="J281" s="62"/>
    </row>
    <row r="282" spans="1:10" s="30" customFormat="1" ht="14.4" thickBot="1" x14ac:dyDescent="0.3"/>
    <row r="283" spans="1:10" s="56" customFormat="1" ht="15" thickBot="1" x14ac:dyDescent="0.35">
      <c r="A283" s="108" t="s">
        <v>151</v>
      </c>
      <c r="B283" s="109"/>
      <c r="C283" s="109"/>
      <c r="D283" s="110"/>
      <c r="E283" s="27">
        <f>IF(E198=0,0,IF(C$6=0,0,+E11-C11+E12-C12))</f>
        <v>0</v>
      </c>
      <c r="F283" s="62"/>
      <c r="G283" s="27">
        <f>IF(G198=0,0,IF(E$6=0,0,+G11-E11+G12-E12))</f>
        <v>0</v>
      </c>
      <c r="H283" s="62"/>
      <c r="I283" s="27">
        <f>IF(I198=0,0,IF(G$6=0,0,+I11-G11+I12-G12))</f>
        <v>0</v>
      </c>
      <c r="J283" s="62"/>
    </row>
    <row r="284" spans="1:10" s="30" customFormat="1" x14ac:dyDescent="0.25"/>
    <row r="285" spans="1:10" s="30" customFormat="1" ht="17.399999999999999" x14ac:dyDescent="0.3">
      <c r="A285" s="111" t="str">
        <f>+A2</f>
        <v>Company Name</v>
      </c>
      <c r="B285" s="111"/>
      <c r="C285" s="111"/>
      <c r="D285" s="111"/>
      <c r="E285" s="111"/>
      <c r="F285" s="111"/>
      <c r="G285" s="111"/>
      <c r="H285" s="111"/>
      <c r="I285" s="50"/>
      <c r="J285" s="50"/>
    </row>
    <row r="286" spans="1:10" s="30" customFormat="1" ht="15.6" x14ac:dyDescent="0.3">
      <c r="A286" s="112" t="s">
        <v>152</v>
      </c>
      <c r="B286" s="112"/>
      <c r="C286" s="112"/>
      <c r="D286" s="112"/>
      <c r="E286" s="112"/>
      <c r="F286" s="112"/>
      <c r="G286" s="112"/>
      <c r="H286" s="112"/>
      <c r="I286" s="51"/>
      <c r="J286" s="51"/>
    </row>
    <row r="287" spans="1:10" s="30" customFormat="1" x14ac:dyDescent="0.25">
      <c r="A287" s="113">
        <f>+A4</f>
        <v>0</v>
      </c>
      <c r="B287" s="113"/>
      <c r="C287" s="113"/>
      <c r="D287" s="113"/>
      <c r="E287" s="113"/>
      <c r="F287" s="113"/>
      <c r="G287" s="113"/>
      <c r="H287" s="113"/>
      <c r="I287" s="53"/>
      <c r="J287" s="53"/>
    </row>
    <row r="288" spans="1:10" s="30" customFormat="1" ht="14.4" thickBot="1" x14ac:dyDescent="0.3"/>
    <row r="289" spans="1:10" s="56" customFormat="1" ht="15" thickBot="1" x14ac:dyDescent="0.35">
      <c r="A289" s="54"/>
      <c r="B289" s="64" t="s">
        <v>2</v>
      </c>
      <c r="C289" s="114">
        <f>IF(C$6=0," ",+C$6)</f>
        <v>44561</v>
      </c>
      <c r="D289" s="115"/>
      <c r="E289" s="114">
        <f>IF(E$6=0," ",+E$6)</f>
        <v>44926</v>
      </c>
      <c r="F289" s="115"/>
      <c r="G289" s="114">
        <f>IF(G$6=0," ",+G$6)</f>
        <v>45291</v>
      </c>
      <c r="H289" s="115"/>
      <c r="I289" s="114" t="str">
        <f>IF(I$6=0," ",+I$6)</f>
        <v>Projection</v>
      </c>
      <c r="J289" s="115"/>
    </row>
    <row r="290" spans="1:10" ht="15" thickBot="1" x14ac:dyDescent="0.35">
      <c r="A290" s="57"/>
      <c r="B290" s="36" t="s">
        <v>3</v>
      </c>
      <c r="C290" s="116">
        <f>IF(C$7=0," ",+C$7)</f>
        <v>12</v>
      </c>
      <c r="D290" s="117"/>
      <c r="E290" s="116">
        <f>IF(E$7=0," ",+E$7)</f>
        <v>12</v>
      </c>
      <c r="F290" s="117"/>
      <c r="G290" s="116">
        <f>IF(G$7=0," ",+G$7)</f>
        <v>12</v>
      </c>
      <c r="H290" s="117"/>
      <c r="I290" s="116">
        <f>IF(I$7=0," ",+I$7)</f>
        <v>12</v>
      </c>
      <c r="J290" s="117"/>
    </row>
    <row r="291" spans="1:10" s="30" customFormat="1" ht="14.4" thickBot="1" x14ac:dyDescent="0.3">
      <c r="A291" s="14" t="s">
        <v>153</v>
      </c>
      <c r="B291" s="15"/>
      <c r="C291" s="39"/>
      <c r="D291" s="39"/>
      <c r="E291" s="39"/>
      <c r="F291" s="39"/>
      <c r="G291" s="39"/>
      <c r="H291" s="39"/>
      <c r="I291" s="39"/>
      <c r="J291" s="39"/>
    </row>
    <row r="292" spans="1:10" s="30" customFormat="1" x14ac:dyDescent="0.25">
      <c r="B292" s="65" t="s">
        <v>61</v>
      </c>
      <c r="C292" s="18" t="str">
        <f>IF(C$104=0,"",+C90)</f>
        <v/>
      </c>
      <c r="D292" s="66"/>
      <c r="E292" s="18" t="str">
        <f>IF(E$104=0,"",+E90)</f>
        <v/>
      </c>
      <c r="F292" s="66"/>
      <c r="G292" s="18" t="str">
        <f>IF(G$104=0,"",+G90)</f>
        <v/>
      </c>
      <c r="H292" s="66"/>
      <c r="I292" s="18" t="str">
        <f>IF(I$104=0,"",+I90)</f>
        <v/>
      </c>
      <c r="J292" s="66"/>
    </row>
    <row r="293" spans="1:10" s="30" customFormat="1" x14ac:dyDescent="0.25">
      <c r="B293" s="67" t="s">
        <v>154</v>
      </c>
      <c r="C293" s="68" t="str">
        <f>IF(C$104=0,"",+C15/C66)</f>
        <v/>
      </c>
      <c r="D293" s="59"/>
      <c r="E293" s="68" t="str">
        <f>IF(E$104=0,"",+E15/E66)</f>
        <v/>
      </c>
      <c r="F293" s="59"/>
      <c r="G293" s="68" t="str">
        <f>IF(G$104=0,"",+G15/G66)</f>
        <v/>
      </c>
      <c r="H293" s="59"/>
      <c r="I293" s="68" t="str">
        <f>IF(I$104=0,"",+I15/I66)</f>
        <v/>
      </c>
      <c r="J293" s="59"/>
    </row>
    <row r="294" spans="1:10" s="30" customFormat="1" x14ac:dyDescent="0.25">
      <c r="B294" s="67" t="s">
        <v>155</v>
      </c>
      <c r="C294" s="68" t="str">
        <f>IF(C$104=0,"",(+C15-C14)/C66)</f>
        <v/>
      </c>
      <c r="D294" s="59"/>
      <c r="E294" s="68" t="str">
        <f>IF(E$104=0,"",(+E15-E14)/E66)</f>
        <v/>
      </c>
      <c r="F294" s="59"/>
      <c r="G294" s="68" t="str">
        <f>IF(G$104=0,"",(+G15-G14)/G66)</f>
        <v/>
      </c>
      <c r="H294" s="59"/>
      <c r="I294" s="68" t="str">
        <f>IF(I$104=0,"",(+I15-I14)/I66)</f>
        <v/>
      </c>
      <c r="J294" s="59"/>
    </row>
    <row r="295" spans="1:10" s="30" customFormat="1" x14ac:dyDescent="0.25"/>
    <row r="296" spans="1:10" s="30" customFormat="1" x14ac:dyDescent="0.25">
      <c r="B296" s="67" t="s">
        <v>156</v>
      </c>
      <c r="C296" s="21" t="str">
        <f>IF(C$104=0,"",+C13/(C106/(C290*30)))</f>
        <v/>
      </c>
      <c r="D296" s="59"/>
      <c r="E296" s="21" t="str">
        <f>IF(E$104=0,"",+E13/(E106/(E290*30)))</f>
        <v/>
      </c>
      <c r="F296" s="59"/>
      <c r="G296" s="21" t="str">
        <f>IF(G$104=0,"",+G13/(G106/(G290*30)))</f>
        <v/>
      </c>
      <c r="H296" s="59"/>
      <c r="I296" s="21" t="str">
        <f>IF(I$104=0,"",+I13/(I106/(I290*30)))</f>
        <v/>
      </c>
      <c r="J296" s="59"/>
    </row>
    <row r="297" spans="1:10" s="30" customFormat="1" x14ac:dyDescent="0.25">
      <c r="B297" s="67" t="s">
        <v>157</v>
      </c>
      <c r="C297" s="21" t="str">
        <f>IF(C$104=0,"",+C14/((C110)/(C290*30)))</f>
        <v/>
      </c>
      <c r="D297" s="59"/>
      <c r="E297" s="21" t="str">
        <f>IF(E$104=0,"",+E14/((E110)/(E290*30)))</f>
        <v/>
      </c>
      <c r="F297" s="59"/>
      <c r="G297" s="21" t="str">
        <f>IF(G$104=0,"",+G14/((G110)/(G290*30)))</f>
        <v/>
      </c>
      <c r="H297" s="59"/>
      <c r="I297" s="21" t="str">
        <f>IF(I$104=0,"",+I14/((I110)/(I290*30)))</f>
        <v/>
      </c>
      <c r="J297" s="59"/>
    </row>
    <row r="298" spans="1:10" s="30" customFormat="1" x14ac:dyDescent="0.25">
      <c r="B298" s="67" t="s">
        <v>158</v>
      </c>
      <c r="C298" s="21" t="str">
        <f>IF(C$104=0,"",+C296+C297)</f>
        <v/>
      </c>
      <c r="D298" s="59"/>
      <c r="E298" s="21" t="str">
        <f>IF(E$104=0,"",+E296+E297)</f>
        <v/>
      </c>
      <c r="F298" s="59"/>
      <c r="G298" s="21" t="str">
        <f>IF(G$104=0,"",+G296+G297)</f>
        <v/>
      </c>
      <c r="H298" s="59"/>
      <c r="I298" s="21" t="str">
        <f>IF(I$104=0,"",+I296+I297)</f>
        <v/>
      </c>
      <c r="J298" s="59"/>
    </row>
    <row r="299" spans="1:10" s="30" customFormat="1" x14ac:dyDescent="0.25"/>
    <row r="300" spans="1:10" s="30" customFormat="1" x14ac:dyDescent="0.25">
      <c r="B300" s="67" t="s">
        <v>159</v>
      </c>
      <c r="C300" s="21" t="str">
        <f>IF(C$104=0,"",+C60/((C110)/(C290*30)))</f>
        <v/>
      </c>
      <c r="D300" s="59"/>
      <c r="E300" s="21" t="str">
        <f>IF(E$104=0,"",+E60/((E110)/(E290*30)))</f>
        <v/>
      </c>
      <c r="F300" s="59"/>
      <c r="G300" s="21" t="str">
        <f>IF(G$104=0,"",+G60/((G110)/(G290*30)))</f>
        <v/>
      </c>
      <c r="H300" s="59"/>
      <c r="I300" s="21" t="str">
        <f>IF(I$104=0,"",+I60/((I110)/(I290*30)))</f>
        <v/>
      </c>
      <c r="J300" s="59"/>
    </row>
    <row r="301" spans="1:10" s="30" customFormat="1" x14ac:dyDescent="0.25">
      <c r="B301" s="67" t="s">
        <v>160</v>
      </c>
      <c r="C301" s="21" t="str">
        <f>IF(C$104=0,"",+C61/((C123-C122-C121)/(C290*30)))</f>
        <v/>
      </c>
      <c r="D301" s="59"/>
      <c r="E301" s="21" t="str">
        <f>IF(E$104=0,"",+E61/((E123-E122-E121)/(E290*30)))</f>
        <v/>
      </c>
      <c r="F301" s="59"/>
      <c r="G301" s="21" t="str">
        <f>IF(G$104=0,"",+G61/((G123-G122-G121)/(G290*30)))</f>
        <v/>
      </c>
      <c r="H301" s="59"/>
      <c r="I301" s="21" t="str">
        <f>IF(I$104=0,"",+I61/((I123-I122-I121)/(I290*30)))</f>
        <v/>
      </c>
      <c r="J301" s="59"/>
    </row>
    <row r="302" spans="1:10" s="30" customFormat="1" x14ac:dyDescent="0.25">
      <c r="B302" s="67" t="s">
        <v>161</v>
      </c>
      <c r="C302" s="21" t="str">
        <f>IF(C$104=0,"",+(C60+C61)/((C110+C123-C122-C121)/(C290*30)))</f>
        <v/>
      </c>
      <c r="D302" s="59"/>
      <c r="E302" s="21" t="str">
        <f>IF(E$104=0,"",+(E60+E61)/((E110+E123-E122-E121)/(E290*30)))</f>
        <v/>
      </c>
      <c r="F302" s="59"/>
      <c r="G302" s="21" t="str">
        <f>IF(G$104=0,"",+(G60+G61)/((G110+G123-G122-G121)/(G290*30)))</f>
        <v/>
      </c>
      <c r="H302" s="59"/>
      <c r="I302" s="21" t="str">
        <f>IF(I$104=0,"",+(I60+I61)/((I110+I123-I122-I121)/(I290*30)))</f>
        <v/>
      </c>
      <c r="J302" s="59"/>
    </row>
    <row r="303" spans="1:10" s="30" customFormat="1" ht="14.4" thickBot="1" x14ac:dyDescent="0.3"/>
    <row r="304" spans="1:10" s="30" customFormat="1" ht="14.4" thickBot="1" x14ac:dyDescent="0.3">
      <c r="A304" s="14" t="s">
        <v>162</v>
      </c>
      <c r="B304" s="15"/>
      <c r="C304" s="39"/>
      <c r="D304" s="39"/>
      <c r="E304" s="39"/>
      <c r="F304" s="39"/>
      <c r="G304" s="39"/>
      <c r="H304" s="39"/>
      <c r="I304" s="39"/>
      <c r="J304" s="39"/>
    </row>
    <row r="305" spans="1:10" s="30" customFormat="1" x14ac:dyDescent="0.25">
      <c r="B305" s="67" t="s">
        <v>176</v>
      </c>
      <c r="C305" s="68" t="str">
        <f>IF(C$104=0,"",C78/C86)</f>
        <v/>
      </c>
      <c r="D305" s="59"/>
      <c r="E305" s="68" t="str">
        <f>IF(E$104=0,"",E78/E86)</f>
        <v/>
      </c>
      <c r="F305" s="59"/>
      <c r="G305" s="68" t="str">
        <f>IF(G$104=0,"",G78/G86)</f>
        <v/>
      </c>
      <c r="H305" s="59"/>
      <c r="I305" s="68" t="str">
        <f>IF(I$104=0,"",I78/I86)</f>
        <v/>
      </c>
      <c r="J305" s="59"/>
    </row>
    <row r="306" spans="1:10" s="30" customFormat="1" x14ac:dyDescent="0.25">
      <c r="B306" s="67" t="s">
        <v>163</v>
      </c>
      <c r="C306" s="68" t="str">
        <f>IF(C$104=0,"",C78/C91)</f>
        <v/>
      </c>
      <c r="D306" s="59"/>
      <c r="E306" s="68" t="str">
        <f>IF(E$104=0,"",E78/E91)</f>
        <v/>
      </c>
      <c r="F306" s="59"/>
      <c r="G306" s="68" t="str">
        <f>IF(G$104=0,"",G78/G91)</f>
        <v/>
      </c>
      <c r="H306" s="59"/>
      <c r="I306" s="68" t="str">
        <f>IF(I$104=0,"",I78/I91)</f>
        <v/>
      </c>
      <c r="J306" s="59"/>
    </row>
    <row r="307" spans="1:10" s="30" customFormat="1" x14ac:dyDescent="0.25"/>
    <row r="308" spans="1:10" s="30" customFormat="1" x14ac:dyDescent="0.25">
      <c r="B308" s="69" t="s">
        <v>164</v>
      </c>
      <c r="C308" s="70" t="str">
        <f>IF(C$104=0,"",(C57+C72)/C20)</f>
        <v/>
      </c>
      <c r="D308" s="71"/>
      <c r="E308" s="70" t="str">
        <f>IF(E$104=0,"",(E57+E72)/E20)</f>
        <v/>
      </c>
      <c r="F308" s="71"/>
      <c r="G308" s="70" t="str">
        <f>IF(G$104=0,"",(G57+G72)/G20)</f>
        <v/>
      </c>
      <c r="H308" s="71"/>
      <c r="I308" s="70" t="str">
        <f>IF(I$104=0,"",(I57+I72)/I20)</f>
        <v/>
      </c>
      <c r="J308" s="71"/>
    </row>
    <row r="309" spans="1:10" s="30" customFormat="1" x14ac:dyDescent="0.25"/>
    <row r="310" spans="1:10" s="30" customFormat="1" x14ac:dyDescent="0.25">
      <c r="B310" s="67" t="s">
        <v>165</v>
      </c>
      <c r="C310" s="21" t="str">
        <f>IF(C$104=0,"",+C58+C72)</f>
        <v/>
      </c>
      <c r="D310" s="59"/>
      <c r="E310" s="21" t="str">
        <f>IF(E$104=0,"",+E58+E72)</f>
        <v/>
      </c>
      <c r="F310" s="59"/>
      <c r="G310" s="21" t="str">
        <f>IF(G$104=0,"",+G58+G72)</f>
        <v/>
      </c>
      <c r="H310" s="59"/>
      <c r="I310" s="21" t="str">
        <f>IF(I$104=0,"",+I58+I72)</f>
        <v/>
      </c>
      <c r="J310" s="59"/>
    </row>
    <row r="311" spans="1:10" s="30" customFormat="1" x14ac:dyDescent="0.25">
      <c r="B311" s="67" t="s">
        <v>166</v>
      </c>
      <c r="C311" s="21" t="str">
        <f>IF(C$104=0,"",(C138-C131-C130+C127+C122+C121+C111+C136)/12*C290)</f>
        <v/>
      </c>
      <c r="D311" s="59"/>
      <c r="E311" s="21" t="str">
        <f>IF(E$104=0,"",(E138-E131-E130+E127+E122+E121+E111+E136)/12*E290)</f>
        <v/>
      </c>
      <c r="F311" s="59"/>
      <c r="G311" s="21" t="str">
        <f>IF(G$104=0,"",(G138-G131-G130+G127+G122+G121+G111+G136)/12*G290)</f>
        <v/>
      </c>
      <c r="H311" s="59"/>
      <c r="I311" s="21" t="str">
        <f>IF(I$104=0,"",(I138-I131-I130+I127+I122+I121+I111+I136)/12*I290)</f>
        <v/>
      </c>
      <c r="J311" s="59"/>
    </row>
    <row r="312" spans="1:10" s="30" customFormat="1" x14ac:dyDescent="0.25">
      <c r="B312" s="67" t="s">
        <v>167</v>
      </c>
      <c r="C312" s="68" t="str">
        <f>IF(C$104=0,"",IF(C311&lt;0,"Negative",+C310/(C311/C290*12)))</f>
        <v/>
      </c>
      <c r="D312" s="59"/>
      <c r="E312" s="68" t="str">
        <f>IF(E$104=0,"",IF(E311&lt;0,"Negative",+E310/(E311/E290*12)))</f>
        <v/>
      </c>
      <c r="F312" s="59"/>
      <c r="G312" s="68" t="str">
        <f>IF(G$104=0,"",IF(G311&lt;0,"Negative",+G310/(G311/G290*12)))</f>
        <v/>
      </c>
      <c r="H312" s="59"/>
      <c r="I312" s="68" t="str">
        <f>IF(I$104=0,"",IF(I311&lt;0,"Negative",+I310/(I311/I290*12)))</f>
        <v/>
      </c>
      <c r="J312" s="59"/>
    </row>
    <row r="313" spans="1:10" s="30" customFormat="1" ht="14.4" thickBot="1" x14ac:dyDescent="0.3"/>
    <row r="314" spans="1:10" s="30" customFormat="1" ht="14.4" thickBot="1" x14ac:dyDescent="0.3">
      <c r="A314" s="14" t="s">
        <v>168</v>
      </c>
      <c r="B314" s="15"/>
      <c r="C314" s="39"/>
      <c r="D314" s="39"/>
      <c r="E314" s="39"/>
      <c r="F314" s="39"/>
      <c r="G314" s="39"/>
      <c r="H314" s="39"/>
      <c r="I314" s="39"/>
      <c r="J314" s="39"/>
    </row>
    <row r="315" spans="1:10" s="30" customFormat="1" x14ac:dyDescent="0.25">
      <c r="B315" s="67" t="s">
        <v>169</v>
      </c>
      <c r="C315" s="72"/>
      <c r="D315" s="59"/>
      <c r="E315" s="72" t="str">
        <f>IF(E106=0,"",IF(C106=0,"N/A",IF(E$106=0,0,+((E106/E290*12-C106)/C106)/E290*12)))</f>
        <v/>
      </c>
      <c r="F315" s="59"/>
      <c r="G315" s="72" t="str">
        <f>IF(G106=0,"",IF(E106=0,"N/A",IF(G$106=0,0,+((G106/G290*12-E106)/E106)/G290*12)))</f>
        <v/>
      </c>
      <c r="H315" s="59"/>
      <c r="I315" s="72" t="str">
        <f>IF(I106=0,"",IF(G106=0,"N/A",IF(I$106=0,0,+((I106/I290*12-G106)/G106)/I290*12)))</f>
        <v/>
      </c>
      <c r="J315" s="59"/>
    </row>
    <row r="316" spans="1:10" s="30" customFormat="1" x14ac:dyDescent="0.25">
      <c r="B316" s="67" t="s">
        <v>170</v>
      </c>
      <c r="C316" s="72"/>
      <c r="D316" s="59"/>
      <c r="E316" s="72" t="str">
        <f>IF(E106=0,"",IF(C106=0,"N/A",IF(E$106=0,0,+((E41-C41)/C41)/E290*12)))</f>
        <v/>
      </c>
      <c r="F316" s="59"/>
      <c r="G316" s="72" t="str">
        <f>IF(G106=0,"",IF(E106=0,"N/A",IF(G$106=0,0,+((G41-E41)/E41)/G290*12)))</f>
        <v/>
      </c>
      <c r="H316" s="59"/>
      <c r="I316" s="72" t="str">
        <f>IF(I106=0,"",IF(G106=0,"N/A",IF(I$106=0,0,+((I41-G41)/G41)/I290*12)))</f>
        <v/>
      </c>
      <c r="J316" s="59"/>
    </row>
    <row r="317" spans="1:10" s="30" customFormat="1" x14ac:dyDescent="0.25"/>
    <row r="318" spans="1:10" s="30" customFormat="1" x14ac:dyDescent="0.25">
      <c r="B318" s="67" t="s">
        <v>171</v>
      </c>
      <c r="C318" s="72" t="str">
        <f>IF(C$104=0,"",((+C138/C290*12)/C41)/C290*12)</f>
        <v/>
      </c>
      <c r="D318" s="59"/>
      <c r="E318" s="72" t="str">
        <f>IF(E$104=0,"",((+E138/E290*12)/E41)/E290*12)</f>
        <v/>
      </c>
      <c r="F318" s="59"/>
      <c r="G318" s="72" t="str">
        <f>IF(G$104=0,"",((+G138/G290*12)/G41)/G290*12)</f>
        <v/>
      </c>
      <c r="H318" s="59"/>
      <c r="I318" s="72" t="str">
        <f>IF(I$104=0,"",((+I138/I290*12)/I41)/I290*12)</f>
        <v/>
      </c>
      <c r="J318" s="59"/>
    </row>
    <row r="319" spans="1:10" s="30" customFormat="1" x14ac:dyDescent="0.25">
      <c r="B319" s="67" t="s">
        <v>172</v>
      </c>
      <c r="C319" s="72" t="str">
        <f>IF(C$104=0,"",((+C138/C290*12)/C86)/C290*12)</f>
        <v/>
      </c>
      <c r="D319" s="59"/>
      <c r="E319" s="72" t="str">
        <f>IF(E$104=0,"",((+E138/E290*12)/E86)/E290*12)</f>
        <v/>
      </c>
      <c r="F319" s="59"/>
      <c r="G319" s="72" t="str">
        <f>IF(G$104=0,"",((+G138/G290*12)/G86)/G290*12)</f>
        <v/>
      </c>
      <c r="H319" s="59"/>
      <c r="I319" s="72" t="str">
        <f>IF(I$104=0,"",((+I138/I290*12)/I86)/I290*12)</f>
        <v/>
      </c>
      <c r="J319" s="59"/>
    </row>
    <row r="320" spans="1:10" s="30" customFormat="1" x14ac:dyDescent="0.25"/>
    <row r="321" spans="2:10" s="30" customFormat="1" x14ac:dyDescent="0.25">
      <c r="B321" s="67" t="s">
        <v>173</v>
      </c>
      <c r="C321" s="72" t="str">
        <f>IF(C$104=0,"",+C114/C106)</f>
        <v/>
      </c>
      <c r="D321" s="59"/>
      <c r="E321" s="72" t="str">
        <f>IF(E$104=0,"",+E114/E106)</f>
        <v/>
      </c>
      <c r="F321" s="59"/>
      <c r="G321" s="72" t="str">
        <f>IF(G$104=0,"",+G114/G106)</f>
        <v/>
      </c>
      <c r="H321" s="59"/>
      <c r="I321" s="72" t="str">
        <f>IF(I$104=0,"",+I114/I106)</f>
        <v/>
      </c>
      <c r="J321" s="59"/>
    </row>
    <row r="322" spans="2:10" s="30" customFormat="1" x14ac:dyDescent="0.25">
      <c r="B322" s="67" t="s">
        <v>174</v>
      </c>
      <c r="C322" s="72" t="str">
        <f>IF(C$104=0,"",+C138/C106)</f>
        <v/>
      </c>
      <c r="D322" s="59"/>
      <c r="E322" s="72" t="str">
        <f>IF(E$104=0,"",+E138/E106)</f>
        <v/>
      </c>
      <c r="F322" s="59"/>
      <c r="G322" s="72" t="str">
        <f>IF(G$104=0,"",+G138/G106)</f>
        <v/>
      </c>
      <c r="H322" s="59"/>
      <c r="I322" s="72" t="str">
        <f>IF(I$104=0,"",+I138/I106)</f>
        <v/>
      </c>
      <c r="J322" s="59"/>
    </row>
    <row r="323" spans="2:10" s="30" customFormat="1" x14ac:dyDescent="0.25">
      <c r="B323" s="67" t="s">
        <v>175</v>
      </c>
      <c r="C323" s="72" t="str">
        <f>IF(C$104=0,"",+C311/C106)</f>
        <v/>
      </c>
      <c r="D323" s="59"/>
      <c r="E323" s="72" t="str">
        <f>IF(E$104=0,"",+E311/E106)</f>
        <v/>
      </c>
      <c r="F323" s="59"/>
      <c r="G323" s="72" t="str">
        <f>IF(G$104=0,"",+G311/G106)</f>
        <v/>
      </c>
      <c r="H323" s="59"/>
      <c r="I323" s="72" t="str">
        <f>IF(I$104=0,"",+I311/I106)</f>
        <v/>
      </c>
      <c r="J323" s="59"/>
    </row>
    <row r="324" spans="2:10" s="30" customFormat="1" x14ac:dyDescent="0.25"/>
  </sheetData>
  <mergeCells count="162">
    <mergeCell ref="A2:H2"/>
    <mergeCell ref="A3:H3"/>
    <mergeCell ref="A4:H4"/>
    <mergeCell ref="C5:D5"/>
    <mergeCell ref="E5:F5"/>
    <mergeCell ref="G5:H5"/>
    <mergeCell ref="C49:D49"/>
    <mergeCell ref="E49:F49"/>
    <mergeCell ref="G49:H49"/>
    <mergeCell ref="G10:H10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A45:H45"/>
    <mergeCell ref="A46:H46"/>
    <mergeCell ref="A47:H47"/>
    <mergeCell ref="G50:H50"/>
    <mergeCell ref="C51:D51"/>
    <mergeCell ref="E51:F51"/>
    <mergeCell ref="G51:H51"/>
    <mergeCell ref="A95:H95"/>
    <mergeCell ref="A96:H96"/>
    <mergeCell ref="A97:H97"/>
    <mergeCell ref="C99:D99"/>
    <mergeCell ref="E99:F99"/>
    <mergeCell ref="G99:H99"/>
    <mergeCell ref="A192:H192"/>
    <mergeCell ref="A193:H193"/>
    <mergeCell ref="A194:H194"/>
    <mergeCell ref="B205:D205"/>
    <mergeCell ref="B206:D206"/>
    <mergeCell ref="B208:D208"/>
    <mergeCell ref="C196:D196"/>
    <mergeCell ref="E196:F196"/>
    <mergeCell ref="G196:H196"/>
    <mergeCell ref="C197:D197"/>
    <mergeCell ref="E197:F197"/>
    <mergeCell ref="G197:H197"/>
    <mergeCell ref="B226:D226"/>
    <mergeCell ref="B227:D227"/>
    <mergeCell ref="B229:D229"/>
    <mergeCell ref="B210:D210"/>
    <mergeCell ref="B211:D211"/>
    <mergeCell ref="B212:D212"/>
    <mergeCell ref="B198:D198"/>
    <mergeCell ref="B199:D199"/>
    <mergeCell ref="B200:D200"/>
    <mergeCell ref="B201:D201"/>
    <mergeCell ref="B203:D203"/>
    <mergeCell ref="B204:D204"/>
    <mergeCell ref="B213:D213"/>
    <mergeCell ref="B215:D215"/>
    <mergeCell ref="B217:D217"/>
    <mergeCell ref="B218:D218"/>
    <mergeCell ref="B219:D219"/>
    <mergeCell ref="B220:D220"/>
    <mergeCell ref="B221:D221"/>
    <mergeCell ref="B223:D223"/>
    <mergeCell ref="B225:D225"/>
    <mergeCell ref="B231:D231"/>
    <mergeCell ref="B232:D232"/>
    <mergeCell ref="B234:D234"/>
    <mergeCell ref="A236:H236"/>
    <mergeCell ref="A237:H237"/>
    <mergeCell ref="B249:D249"/>
    <mergeCell ref="B247:D247"/>
    <mergeCell ref="A238:H238"/>
    <mergeCell ref="C240:D240"/>
    <mergeCell ref="E240:F240"/>
    <mergeCell ref="G240:H240"/>
    <mergeCell ref="C241:D241"/>
    <mergeCell ref="E241:F241"/>
    <mergeCell ref="G241:H241"/>
    <mergeCell ref="B250:D250"/>
    <mergeCell ref="B251:D251"/>
    <mergeCell ref="B253:D253"/>
    <mergeCell ref="B254:D254"/>
    <mergeCell ref="B255:D255"/>
    <mergeCell ref="B242:D242"/>
    <mergeCell ref="B243:D243"/>
    <mergeCell ref="B244:D244"/>
    <mergeCell ref="B245:D245"/>
    <mergeCell ref="B246:D246"/>
    <mergeCell ref="B256:D256"/>
    <mergeCell ref="B257:D257"/>
    <mergeCell ref="B258:D258"/>
    <mergeCell ref="B259:D259"/>
    <mergeCell ref="B261:D261"/>
    <mergeCell ref="B263:D263"/>
    <mergeCell ref="B277:D277"/>
    <mergeCell ref="B279:D279"/>
    <mergeCell ref="B265:D265"/>
    <mergeCell ref="B267:D267"/>
    <mergeCell ref="B268:D268"/>
    <mergeCell ref="B269:D269"/>
    <mergeCell ref="B270:D270"/>
    <mergeCell ref="B271:D271"/>
    <mergeCell ref="B273:D273"/>
    <mergeCell ref="B274:D274"/>
    <mergeCell ref="C154:D154"/>
    <mergeCell ref="E154:F154"/>
    <mergeCell ref="A172:B172"/>
    <mergeCell ref="A183:B183"/>
    <mergeCell ref="I5:J5"/>
    <mergeCell ref="I6:J6"/>
    <mergeCell ref="I7:J7"/>
    <mergeCell ref="I8:J8"/>
    <mergeCell ref="I10:J10"/>
    <mergeCell ref="I49:J49"/>
    <mergeCell ref="I50:J50"/>
    <mergeCell ref="I51:J51"/>
    <mergeCell ref="A166:B166"/>
    <mergeCell ref="A168:B168"/>
    <mergeCell ref="C100:D100"/>
    <mergeCell ref="E100:F100"/>
    <mergeCell ref="G100:H100"/>
    <mergeCell ref="C101:D101"/>
    <mergeCell ref="E101:F101"/>
    <mergeCell ref="G101:H101"/>
    <mergeCell ref="A162:B162"/>
    <mergeCell ref="G154:H154"/>
    <mergeCell ref="C50:D50"/>
    <mergeCell ref="E50:F50"/>
    <mergeCell ref="I241:J241"/>
    <mergeCell ref="I289:J289"/>
    <mergeCell ref="I290:J290"/>
    <mergeCell ref="C43:J43"/>
    <mergeCell ref="C88:J88"/>
    <mergeCell ref="C146:J146"/>
    <mergeCell ref="C290:D290"/>
    <mergeCell ref="E290:F290"/>
    <mergeCell ref="G290:H290"/>
    <mergeCell ref="A281:D281"/>
    <mergeCell ref="C155:D155"/>
    <mergeCell ref="E155:F155"/>
    <mergeCell ref="G155:H155"/>
    <mergeCell ref="I196:J196"/>
    <mergeCell ref="I197:J197"/>
    <mergeCell ref="I240:J240"/>
    <mergeCell ref="I99:J99"/>
    <mergeCell ref="I100:J100"/>
    <mergeCell ref="I101:J101"/>
    <mergeCell ref="I154:J154"/>
    <mergeCell ref="I155:J155"/>
    <mergeCell ref="A150:H150"/>
    <mergeCell ref="A151:H151"/>
    <mergeCell ref="A152:H152"/>
    <mergeCell ref="B275:D275"/>
    <mergeCell ref="B276:D276"/>
    <mergeCell ref="A283:D283"/>
    <mergeCell ref="A285:H285"/>
    <mergeCell ref="A286:H286"/>
    <mergeCell ref="A287:H287"/>
    <mergeCell ref="C289:D289"/>
    <mergeCell ref="E289:F289"/>
    <mergeCell ref="G289:H289"/>
  </mergeCells>
  <conditionalFormatting sqref="A3">
    <cfRule type="cellIs" dxfId="83" priority="255" operator="equal">
      <formula>"Company Name"</formula>
    </cfRule>
  </conditionalFormatting>
  <conditionalFormatting sqref="A46">
    <cfRule type="cellIs" dxfId="82" priority="209" operator="equal">
      <formula>"Company Name"</formula>
    </cfRule>
  </conditionalFormatting>
  <conditionalFormatting sqref="A2:J2">
    <cfRule type="cellIs" dxfId="81" priority="17" operator="equal">
      <formula>"Company Name"</formula>
    </cfRule>
  </conditionalFormatting>
  <conditionalFormatting sqref="C8">
    <cfRule type="cellIs" dxfId="80" priority="146" operator="equal">
      <formula>0</formula>
    </cfRule>
    <cfRule type="cellIs" dxfId="79" priority="158" operator="equal">
      <formula>0</formula>
    </cfRule>
  </conditionalFormatting>
  <conditionalFormatting sqref="C11:C14">
    <cfRule type="cellIs" dxfId="78" priority="269" operator="equal">
      <formula>0</formula>
    </cfRule>
  </conditionalFormatting>
  <conditionalFormatting sqref="C17:C19">
    <cfRule type="cellIs" dxfId="77" priority="267" operator="equal">
      <formula>0</formula>
    </cfRule>
  </conditionalFormatting>
  <conditionalFormatting sqref="C22:C25">
    <cfRule type="cellIs" dxfId="76" priority="265" operator="equal">
      <formula>0</formula>
    </cfRule>
  </conditionalFormatting>
  <conditionalFormatting sqref="C30:C31">
    <cfRule type="cellIs" dxfId="75" priority="263" operator="equal">
      <formula>0</formula>
    </cfRule>
  </conditionalFormatting>
  <conditionalFormatting sqref="C34:C36">
    <cfRule type="cellIs" dxfId="74" priority="3" operator="equal">
      <formula>0</formula>
    </cfRule>
  </conditionalFormatting>
  <conditionalFormatting sqref="C54:C57">
    <cfRule type="cellIs" dxfId="73" priority="260" operator="equal">
      <formula>0</formula>
    </cfRule>
  </conditionalFormatting>
  <conditionalFormatting sqref="C60:C63">
    <cfRule type="cellIs" dxfId="72" priority="259" operator="equal">
      <formula>0</formula>
    </cfRule>
  </conditionalFormatting>
  <conditionalFormatting sqref="C68:C69">
    <cfRule type="cellIs" dxfId="71" priority="258" operator="equal">
      <formula>0</formula>
    </cfRule>
  </conditionalFormatting>
  <conditionalFormatting sqref="C72">
    <cfRule type="cellIs" dxfId="70" priority="154" operator="equal">
      <formula>0</formula>
    </cfRule>
  </conditionalFormatting>
  <conditionalFormatting sqref="C74:C75">
    <cfRule type="cellIs" dxfId="69" priority="257" operator="equal">
      <formula>0</formula>
    </cfRule>
  </conditionalFormatting>
  <conditionalFormatting sqref="C81:C85">
    <cfRule type="cellIs" dxfId="68" priority="256" operator="equal">
      <formula>0</formula>
    </cfRule>
  </conditionalFormatting>
  <conditionalFormatting sqref="C104:C105">
    <cfRule type="cellIs" dxfId="67" priority="207" operator="equal">
      <formula>0</formula>
    </cfRule>
  </conditionalFormatting>
  <conditionalFormatting sqref="C110:C111">
    <cfRule type="cellIs" dxfId="66" priority="205" operator="equal">
      <formula>0</formula>
    </cfRule>
  </conditionalFormatting>
  <conditionalFormatting sqref="C117:C122">
    <cfRule type="cellIs" dxfId="65" priority="204" operator="equal">
      <formula>0</formula>
    </cfRule>
  </conditionalFormatting>
  <conditionalFormatting sqref="C127:C131">
    <cfRule type="cellIs" dxfId="64" priority="203" operator="equal">
      <formula>0</formula>
    </cfRule>
  </conditionalFormatting>
  <conditionalFormatting sqref="C136">
    <cfRule type="cellIs" dxfId="63" priority="202" operator="equal">
      <formula>0</formula>
    </cfRule>
  </conditionalFormatting>
  <conditionalFormatting sqref="C141:C142">
    <cfRule type="cellIs" dxfId="62" priority="201" operator="equal">
      <formula>0</formula>
    </cfRule>
  </conditionalFormatting>
  <conditionalFormatting sqref="C43:H43">
    <cfRule type="cellIs" dxfId="61" priority="139" operator="equal">
      <formula>0</formula>
    </cfRule>
  </conditionalFormatting>
  <conditionalFormatting sqref="C88:H88">
    <cfRule type="cellIs" dxfId="60" priority="2" operator="equal">
      <formula>0</formula>
    </cfRule>
  </conditionalFormatting>
  <conditionalFormatting sqref="C146:H146">
    <cfRule type="cellIs" dxfId="59" priority="1" operator="equal">
      <formula>0</formula>
    </cfRule>
  </conditionalFormatting>
  <conditionalFormatting sqref="C6:J7">
    <cfRule type="cellIs" dxfId="58" priority="15" operator="equal">
      <formula>0</formula>
    </cfRule>
    <cfRule type="cellIs" dxfId="57" priority="18" operator="equal">
      <formula>0</formula>
    </cfRule>
  </conditionalFormatting>
  <conditionalFormatting sqref="E8">
    <cfRule type="cellIs" dxfId="56" priority="144" operator="equal">
      <formula>0</formula>
    </cfRule>
    <cfRule type="cellIs" dxfId="55" priority="145" operator="equal">
      <formula>0</formula>
    </cfRule>
  </conditionalFormatting>
  <conditionalFormatting sqref="E11:E14">
    <cfRule type="cellIs" dxfId="54" priority="253" operator="equal">
      <formula>0</formula>
    </cfRule>
  </conditionalFormatting>
  <conditionalFormatting sqref="E17:E19">
    <cfRule type="cellIs" dxfId="53" priority="251" operator="equal">
      <formula>0</formula>
    </cfRule>
  </conditionalFormatting>
  <conditionalFormatting sqref="E22:E25">
    <cfRule type="cellIs" dxfId="52" priority="249" operator="equal">
      <formula>0</formula>
    </cfRule>
  </conditionalFormatting>
  <conditionalFormatting sqref="E30:E31">
    <cfRule type="cellIs" dxfId="51" priority="247" operator="equal">
      <formula>0</formula>
    </cfRule>
  </conditionalFormatting>
  <conditionalFormatting sqref="E34:E36">
    <cfRule type="cellIs" dxfId="50" priority="245" operator="equal">
      <formula>0</formula>
    </cfRule>
  </conditionalFormatting>
  <conditionalFormatting sqref="E54:E57">
    <cfRule type="cellIs" dxfId="49" priority="224" operator="equal">
      <formula>0</formula>
    </cfRule>
  </conditionalFormatting>
  <conditionalFormatting sqref="E60:E63">
    <cfRule type="cellIs" dxfId="48" priority="223" operator="equal">
      <formula>0</formula>
    </cfRule>
  </conditionalFormatting>
  <conditionalFormatting sqref="E68:E69">
    <cfRule type="cellIs" dxfId="47" priority="222" operator="equal">
      <formula>0</formula>
    </cfRule>
  </conditionalFormatting>
  <conditionalFormatting sqref="E72">
    <cfRule type="cellIs" dxfId="46" priority="153" operator="equal">
      <formula>0</formula>
    </cfRule>
  </conditionalFormatting>
  <conditionalFormatting sqref="E74:E75">
    <cfRule type="cellIs" dxfId="45" priority="221" operator="equal">
      <formula>0</formula>
    </cfRule>
  </conditionalFormatting>
  <conditionalFormatting sqref="E81:E85">
    <cfRule type="cellIs" dxfId="44" priority="220" operator="equal">
      <formula>0</formula>
    </cfRule>
  </conditionalFormatting>
  <conditionalFormatting sqref="E104:E105">
    <cfRule type="cellIs" dxfId="43" priority="199" operator="equal">
      <formula>0</formula>
    </cfRule>
  </conditionalFormatting>
  <conditionalFormatting sqref="E110:E111">
    <cfRule type="cellIs" dxfId="42" priority="197" operator="equal">
      <formula>0</formula>
    </cfRule>
  </conditionalFormatting>
  <conditionalFormatting sqref="E117:E122">
    <cfRule type="cellIs" dxfId="41" priority="196" operator="equal">
      <formula>0</formula>
    </cfRule>
  </conditionalFormatting>
  <conditionalFormatting sqref="E127:E131">
    <cfRule type="cellIs" dxfId="40" priority="195" operator="equal">
      <formula>0</formula>
    </cfRule>
  </conditionalFormatting>
  <conditionalFormatting sqref="E136">
    <cfRule type="cellIs" dxfId="39" priority="194" operator="equal">
      <formula>0</formula>
    </cfRule>
  </conditionalFormatting>
  <conditionalFormatting sqref="E141:E142">
    <cfRule type="cellIs" dxfId="38" priority="193" operator="equal">
      <formula>0</formula>
    </cfRule>
  </conditionalFormatting>
  <conditionalFormatting sqref="G8">
    <cfRule type="cellIs" dxfId="37" priority="143" operator="equal">
      <formula>0</formula>
    </cfRule>
    <cfRule type="cellIs" dxfId="36" priority="142" operator="equal">
      <formula>0</formula>
    </cfRule>
  </conditionalFormatting>
  <conditionalFormatting sqref="G11:G14">
    <cfRule type="cellIs" dxfId="35" priority="243" operator="equal">
      <formula>0</formula>
    </cfRule>
  </conditionalFormatting>
  <conditionalFormatting sqref="G17:G19">
    <cfRule type="cellIs" dxfId="34" priority="241" operator="equal">
      <formula>0</formula>
    </cfRule>
  </conditionalFormatting>
  <conditionalFormatting sqref="G22:G25">
    <cfRule type="cellIs" dxfId="33" priority="5" operator="equal">
      <formula>0</formula>
    </cfRule>
  </conditionalFormatting>
  <conditionalFormatting sqref="G30:G31">
    <cfRule type="cellIs" dxfId="32" priority="237" operator="equal">
      <formula>0</formula>
    </cfRule>
  </conditionalFormatting>
  <conditionalFormatting sqref="G34:G36">
    <cfRule type="cellIs" dxfId="31" priority="235" operator="equal">
      <formula>0</formula>
    </cfRule>
  </conditionalFormatting>
  <conditionalFormatting sqref="G54:G57">
    <cfRule type="cellIs" dxfId="30" priority="219" operator="equal">
      <formula>0</formula>
    </cfRule>
  </conditionalFormatting>
  <conditionalFormatting sqref="G60:G63">
    <cfRule type="cellIs" dxfId="29" priority="218" operator="equal">
      <formula>0</formula>
    </cfRule>
  </conditionalFormatting>
  <conditionalFormatting sqref="G68:G69">
    <cfRule type="cellIs" dxfId="28" priority="217" operator="equal">
      <formula>0</formula>
    </cfRule>
  </conditionalFormatting>
  <conditionalFormatting sqref="G72">
    <cfRule type="cellIs" dxfId="27" priority="152" operator="equal">
      <formula>0</formula>
    </cfRule>
  </conditionalFormatting>
  <conditionalFormatting sqref="G74:G75">
    <cfRule type="cellIs" dxfId="26" priority="216" operator="equal">
      <formula>0</formula>
    </cfRule>
  </conditionalFormatting>
  <conditionalFormatting sqref="G81:G85">
    <cfRule type="cellIs" dxfId="25" priority="215" operator="equal">
      <formula>0</formula>
    </cfRule>
  </conditionalFormatting>
  <conditionalFormatting sqref="G104:G105">
    <cfRule type="cellIs" dxfId="24" priority="191" operator="equal">
      <formula>0</formula>
    </cfRule>
  </conditionalFormatting>
  <conditionalFormatting sqref="G110:G111">
    <cfRule type="cellIs" dxfId="23" priority="189" operator="equal">
      <formula>0</formula>
    </cfRule>
  </conditionalFormatting>
  <conditionalFormatting sqref="G117:G122">
    <cfRule type="cellIs" dxfId="22" priority="188" operator="equal">
      <formula>0</formula>
    </cfRule>
  </conditionalFormatting>
  <conditionalFormatting sqref="G127:G131">
    <cfRule type="cellIs" dxfId="21" priority="187" operator="equal">
      <formula>0</formula>
    </cfRule>
  </conditionalFormatting>
  <conditionalFormatting sqref="G136">
    <cfRule type="cellIs" dxfId="20" priority="186" operator="equal">
      <formula>0</formula>
    </cfRule>
  </conditionalFormatting>
  <conditionalFormatting sqref="G141:G142">
    <cfRule type="cellIs" dxfId="19" priority="185" operator="equal">
      <formula>0</formula>
    </cfRule>
  </conditionalFormatting>
  <conditionalFormatting sqref="I8">
    <cfRule type="cellIs" dxfId="18" priority="13" operator="equal">
      <formula>0</formula>
    </cfRule>
    <cfRule type="cellIs" dxfId="17" priority="14" operator="equal">
      <formula>0</formula>
    </cfRule>
  </conditionalFormatting>
  <conditionalFormatting sqref="I11:I14">
    <cfRule type="cellIs" dxfId="16" priority="40" operator="equal">
      <formula>0</formula>
    </cfRule>
  </conditionalFormatting>
  <conditionalFormatting sqref="I17:I19">
    <cfRule type="cellIs" dxfId="15" priority="38" operator="equal">
      <formula>0</formula>
    </cfRule>
  </conditionalFormatting>
  <conditionalFormatting sqref="I22:I25">
    <cfRule type="cellIs" dxfId="14" priority="4" operator="equal">
      <formula>0</formula>
    </cfRule>
  </conditionalFormatting>
  <conditionalFormatting sqref="I30:I31">
    <cfRule type="cellIs" dxfId="13" priority="34" operator="equal">
      <formula>0</formula>
    </cfRule>
  </conditionalFormatting>
  <conditionalFormatting sqref="I34:I36">
    <cfRule type="cellIs" dxfId="12" priority="32" operator="equal">
      <formula>0</formula>
    </cfRule>
  </conditionalFormatting>
  <conditionalFormatting sqref="I54:I57">
    <cfRule type="cellIs" dxfId="11" priority="31" operator="equal">
      <formula>0</formula>
    </cfRule>
  </conditionalFormatting>
  <conditionalFormatting sqref="I60:I63">
    <cfRule type="cellIs" dxfId="10" priority="30" operator="equal">
      <formula>0</formula>
    </cfRule>
  </conditionalFormatting>
  <conditionalFormatting sqref="I68:I69">
    <cfRule type="cellIs" dxfId="9" priority="29" operator="equal">
      <formula>0</formula>
    </cfRule>
  </conditionalFormatting>
  <conditionalFormatting sqref="I72">
    <cfRule type="cellIs" dxfId="8" priority="16" operator="equal">
      <formula>0</formula>
    </cfRule>
  </conditionalFormatting>
  <conditionalFormatting sqref="I74:I75">
    <cfRule type="cellIs" dxfId="7" priority="28" operator="equal">
      <formula>0</formula>
    </cfRule>
  </conditionalFormatting>
  <conditionalFormatting sqref="I81:I85">
    <cfRule type="cellIs" dxfId="6" priority="27" operator="equal">
      <formula>0</formula>
    </cfRule>
  </conditionalFormatting>
  <conditionalFormatting sqref="I104:I105">
    <cfRule type="cellIs" dxfId="5" priority="25" operator="equal">
      <formula>0</formula>
    </cfRule>
  </conditionalFormatting>
  <conditionalFormatting sqref="I110:I111">
    <cfRule type="cellIs" dxfId="4" priority="23" operator="equal">
      <formula>0</formula>
    </cfRule>
  </conditionalFormatting>
  <conditionalFormatting sqref="I117:I122">
    <cfRule type="cellIs" dxfId="3" priority="22" operator="equal">
      <formula>0</formula>
    </cfRule>
  </conditionalFormatting>
  <conditionalFormatting sqref="I127:I131">
    <cfRule type="cellIs" dxfId="2" priority="21" operator="equal">
      <formula>0</formula>
    </cfRule>
  </conditionalFormatting>
  <conditionalFormatting sqref="I136">
    <cfRule type="cellIs" dxfId="1" priority="20" operator="equal">
      <formula>0</formula>
    </cfRule>
  </conditionalFormatting>
  <conditionalFormatting sqref="I141:I142">
    <cfRule type="cellIs" dxfId="0" priority="19" operator="equal">
      <formula>0</formula>
    </cfRule>
  </conditionalFormatting>
  <pageMargins left="0.7" right="0.7" top="0.75" bottom="0.75" header="0.3" footer="0.3"/>
  <pageSetup scale="64" fitToHeight="0" orientation="portrait" r:id="rId1"/>
  <rowBreaks count="6" manualBreakCount="6">
    <brk id="44" max="16383" man="1"/>
    <brk id="94" max="16383" man="1"/>
    <brk id="147" max="16383" man="1"/>
    <brk id="191" max="16383" man="1"/>
    <brk id="235" max="16383" man="1"/>
    <brk id="2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Futrell,Kevin W</dc:creator>
  <cp:lastModifiedBy>Janice Royster</cp:lastModifiedBy>
  <cp:lastPrinted>2022-09-22T17:33:27Z</cp:lastPrinted>
  <dcterms:created xsi:type="dcterms:W3CDTF">2022-01-18T13:58:07Z</dcterms:created>
  <dcterms:modified xsi:type="dcterms:W3CDTF">2025-10-23T17:40:09Z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1022c8-c2d9-4fde-beb6-285d630d38a6_Enabled">
    <vt:lpwstr>true</vt:lpwstr>
  </property>
  <property fmtid="{D5CDD505-2E9C-101B-9397-08002B2CF9AE}" pid="3" name="MSIP_Label_091022c8-c2d9-4fde-beb6-285d630d38a6_SetDate">
    <vt:lpwstr>2022-09-22T17:34:43Z</vt:lpwstr>
  </property>
  <property fmtid="{D5CDD505-2E9C-101B-9397-08002B2CF9AE}" pid="4" name="MSIP_Label_091022c8-c2d9-4fde-beb6-285d630d38a6_Method">
    <vt:lpwstr>Standard</vt:lpwstr>
  </property>
  <property fmtid="{D5CDD505-2E9C-101B-9397-08002B2CF9AE}" pid="5" name="MSIP_Label_091022c8-c2d9-4fde-beb6-285d630d38a6_Name">
    <vt:lpwstr>Internal Use Only (Not Protected)</vt:lpwstr>
  </property>
  <property fmtid="{D5CDD505-2E9C-101B-9397-08002B2CF9AE}" pid="6" name="MSIP_Label_091022c8-c2d9-4fde-beb6-285d630d38a6_SiteId">
    <vt:lpwstr>28db3595-d311-4e14-b40c-0ca2d9182088</vt:lpwstr>
  </property>
  <property fmtid="{D5CDD505-2E9C-101B-9397-08002B2CF9AE}" pid="7" name="MSIP_Label_091022c8-c2d9-4fde-beb6-285d630d38a6_ActionId">
    <vt:lpwstr>a2dbd7bb-a19c-4397-a0c6-018e9cffe202</vt:lpwstr>
  </property>
  <property fmtid="{D5CDD505-2E9C-101B-9397-08002B2CF9AE}" pid="8" name="MSIP_Label_091022c8-c2d9-4fde-beb6-285d630d38a6_ContentBits">
    <vt:lpwstr>0</vt:lpwstr>
  </property>
</Properties>
</file>